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.001" sheetId="1" r:id="rId1"/>
    <sheet name="SO.101.A" sheetId="2" r:id="rId2"/>
    <sheet name="SO.101.B" sheetId="3" r:id="rId3"/>
    <sheet name="SO.182" sheetId="4" r:id="rId4"/>
  </sheets>
  <definedNames/>
  <calcPr/>
  <webPublishing/>
</workbook>
</file>

<file path=xl/sharedStrings.xml><?xml version="1.0" encoding="utf-8"?>
<sst xmlns="http://schemas.openxmlformats.org/spreadsheetml/2006/main" count="1851" uniqueCount="561">
  <si>
    <t>ASPE10</t>
  </si>
  <si>
    <t>S</t>
  </si>
  <si>
    <t>Firma: ÚDRŽBA SILNIC Královéhradeckého kraje a.s.</t>
  </si>
  <si>
    <t>Soupis prací objektu</t>
  </si>
  <si>
    <t xml:space="preserve">Stavba: </t>
  </si>
  <si>
    <t>35951</t>
  </si>
  <si>
    <t>III/3172 Borohrádek, 2. etapa_neoceněný</t>
  </si>
  <si>
    <t>O</t>
  </si>
  <si>
    <t>Rozpočet:</t>
  </si>
  <si>
    <t>0,00</t>
  </si>
  <si>
    <t>15,00</t>
  </si>
  <si>
    <t>21,00</t>
  </si>
  <si>
    <t>3</t>
  </si>
  <si>
    <t>2</t>
  </si>
  <si>
    <t>SO.001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</si>
  <si>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</si>
  <si>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</si>
  <si>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</si>
  <si>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</si>
  <si>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</si>
  <si>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</si>
  <si>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</si>
  <si>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</si>
  <si>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</si>
  <si>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</si>
  <si>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</si>
  <si>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</si>
  <si>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</si>
  <si>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</si>
  <si>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</si>
  <si>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</si>
  <si>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</si>
  <si>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</si>
  <si>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</si>
  <si>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</si>
  <si>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</si>
  <si>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</si>
  <si>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</si>
  <si>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</si>
  <si>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</si>
  <si>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</si>
  <si>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Přechody nutno ochránit. Zajištění stavby proti škodám na okolních pozemcích a objektech.  
Pavná cena.</t>
  </si>
  <si>
    <t>VV</t>
  </si>
  <si>
    <t>TS</t>
  </si>
  <si>
    <t>zahrnuje veškeré náklady spojené s objednatelem požadovanými zařízeními</t>
  </si>
  <si>
    <t>02811</t>
  </si>
  <si>
    <t>PRŮZKUMNÉ PRÁCE GEOTECHNICKÉ NA POVRCHU</t>
  </si>
  <si>
    <t>ZJIŠTĚNÍ A ZDOKUMENTOVÁNÍ STÁVAJÍCÍHO STAVU zástavby a objektů, které mohou být dotčeny stavbou před započetím stavebních prací  
Pevná cena</t>
  </si>
  <si>
    <t>zahrnuje veškeré náklady spojené s objednatelem požadovanými pracemi</t>
  </si>
  <si>
    <t>02910</t>
  </si>
  <si>
    <t>OSTATNÍ POŽADAVKY - ZEMĚMĚŘIČSKÁ MĚŘENÍ</t>
  </si>
  <si>
    <t>ZAMĚŘENÍ SKUTEČNÉHO PROVEDENÍ DÍLA ke kolaudaci stavby. 3x tištěné paré + CD.  
Pevná cena.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</si>
  <si>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</si>
  <si>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</si>
  <si>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</si>
  <si>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užívání a řádnému předání dokončeného díla</t>
  </si>
  <si>
    <t>B</t>
  </si>
  <si>
    <t>Zaměření vrstev pro určení kubatur konstrukčních vrstev, sanací a celkových plošných a délkových výměr.  
Pevná cena.</t>
  </si>
  <si>
    <t>02943</t>
  </si>
  <si>
    <t>OSTATNÍ POŽADAVKY - VYPRACOVÁNÍ RDS</t>
  </si>
  <si>
    <t>REALIZAČNÍ DOKUMENTACE STAVBY  
3 x tištěné paré + 1x CD  
Pevná cena  
Zadavatel poskytne zadavateli dokumentaci ve formátu *.pdf.</t>
  </si>
  <si>
    <t>7</t>
  </si>
  <si>
    <t>02944</t>
  </si>
  <si>
    <t>OSTAT POŽADAVKY - DOKUMENTACE SKUTEČ PROVEDENÍ V DIGIT FORMĚ</t>
  </si>
  <si>
    <t>DOKUMENTACE SKUTEČNÉHO PROVEDENÍ STAVBY ve 3 vyhotoveních</t>
  </si>
  <si>
    <t>8</t>
  </si>
  <si>
    <t>02945</t>
  </si>
  <si>
    <t>OSTAT POŽADAVKY - GEOMETRICKÝ PLÁN</t>
  </si>
  <si>
    <t>Geometrický plán pro majetkové vypořádání vlastnických vztahů, potvrzený katastrálním úřadem.  
Pevná cena.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</si>
  <si>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</si>
  <si>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</si>
  <si>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</si>
  <si>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formě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</si>
  <si>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</si>
  <si>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</si>
  <si>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</si>
  <si>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</si>
  <si>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dle vzoru objednatele  
2 velkoplošné reklamní panely v obou směrech provozu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</si>
  <si>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</si>
  <si>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</si>
  <si>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</si>
  <si>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</si>
  <si>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Veškeré náklady na dočasné úpravy a regulaci dopravy i pěších na staveništi a nezbytné značení a opatření vyplývající z požadavků BOZP na staveništi vč. provizorních lávek, nájezdů,...</t>
  </si>
  <si>
    <t>zahrnuje objednatelem povolené náklady na požadovaná zařízení zhotovitele</t>
  </si>
  <si>
    <t>SO.101.A</t>
  </si>
  <si>
    <t>Komunikace - hlavní výdaje</t>
  </si>
  <si>
    <t>014102</t>
  </si>
  <si>
    <t>POPLATKY ZA SKLÁDKU</t>
  </si>
  <si>
    <t>T</t>
  </si>
  <si>
    <t>0,350*(1530,50+2020,50)=1 242,850 [A] "- komunikace pro aut. dopravu - podkladní vrstvy pod kostkami" 
0,300*(5+77,0)=24,600 [B] "- komunikace pro aut. dopravu - podkladní vrstvy pod zámk. dlažbou" 
0,300*0,250*(125,0+213,0)=25,350 [C] "- přídlažba podél obrub - podkladní vrstvy" 
0,300*(34,0+560,0+131,50+445,0+456,50+24,50+133,0+116,0)=570,150 [D] "- komunikace pro aut. dopravu - podkladní vrstvy pod asfaltem" 
0,450*197,0=88,650 [E] "- obrusné štěrkové vrstvy podél komunikace" 
2,0*2,0*(1,50*10+2*2,40+2*2,90)=102,400 [F] "- jámy šachty" 
1,50*1,50*2,10*26=122,850 [G] "- jámy pro UV" 
2*1,40*1,30*8,0=29,120 [H] "- jáma pro propustek" 
1,10*1,60*(21,0+49,0*5+4,0+9,0+9,50+4,0+49,0*2+30,0)=740,080 [I] "- rýhy pro kanalizaci" 
1,10*2,40*(5,50+6,50+2,50+7,50+2,50+6,50+3,0+6,50+4,0+6,50+2,0+7,50+2,50+9,0+2,0+8,0+4,0+7,0+7,50+4,50+7,50+4,50+7,50+4,50+7,50+4,50+7,50+4,50+7,50+7,50+7,50+7,50)=483,120 [J] "- rýhy pro přípojky UV a žlabů" 
0,80*0,30*(37,50+17,0+34,0+37,0+25,50+26,50+21,50+39,0+34,50+23,0+18,50+9,0+29,50+16,0+18,0+8,50)=94,800 [K] "- rýhy pro pro štěrbinové žlaby" 
0,300*1,11*(3911,0+25,50+17,50+36,0+69,50+32,50+41,0+73,0+163,50+53,0+48,0+43,0+71,0+39,50+39,0+26,0+69,50+48,50+50,50+41,50+42,50+31,50+65,0+44,0+36,0+19,0+18,0+32,0+56,50+36,0+17,50)=1 763,901 [L] "- komunikace pro aut. dopravu - výměna podloží" 
Celkem: (A+B+C+D+E+F+G+H+I+J+K+L)*1,9=10 046,955 [M] "- vč. přepočtu na tuny"</t>
  </si>
  <si>
    <t>zahrnuje veškeré poplatky provozovateli skládky související s uložením odpadu na skládce.</t>
  </si>
  <si>
    <t>014112</t>
  </si>
  <si>
    <t>POPLATKY ZA SKLÁDKU TYP S-IO (INERTNÍ ODPAD)</t>
  </si>
  <si>
    <t>0,080*(5,0+77,0)=6,560 [C] "- komunikace pro aut. dopravu - zámk. dlažba" 
0,080*0,250*(125,0+213,0)=6,760 [B] "- přídlažba podél obrub" 
0,150*0,250*1,5*(271,50+52,0+85,0+49,0+164,0+9,0+42,50+65,0+213,0+17,0+31,0+31,0+35,50+33,50+27,50+33,50+21,0+21,0+7,0+23,50+198,50+55,50+24,0+44,0+8,0+51,50)=90,788 [E] "- podél komunikace - bet. obruby" 
0,30*(1,60*2+1,40)*8,0=11,040 [F] "- propustek km 0,733" 
0,125*2,10*15=3,938 [G] "- vybourané UV"  
Celkem: (C+B+E+F+G)*2,50=297,715 [H] "- vč. přepočtu na tuny"</t>
  </si>
  <si>
    <t>Zemní práce</t>
  </si>
  <si>
    <t>11120</t>
  </si>
  <si>
    <t>ODSTRANĚNÍ KŘOVIN</t>
  </si>
  <si>
    <t>M2</t>
  </si>
  <si>
    <t>1,50+11,0+13,50+8,0+15,50+16,0+19,0+17,50+14,50+17,50+10,50+10,50+3,0+12,0+11,50+22,0+3,50=207,000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</si>
  <si>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</si>
  <si>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</si>
  <si>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</si>
  <si>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Zhotovitel v ceněn zohlední možnost zpětného využití materiálu na stavbě.</t>
  </si>
  <si>
    <t>6=6,000 [A] "- podél komunikace"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</si>
  <si>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</si>
  <si>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11317</t>
  </si>
  <si>
    <t>ODSTRAN KRYTU ZPEVNĚNÝCH PLOCH Z DLAŽEB KOSTEK</t>
  </si>
  <si>
    <t>M3</t>
  </si>
  <si>
    <t>Zhotovitel v ceně zohlední možnost zpětného využití materiálu na stavbě.</t>
  </si>
  <si>
    <t>0,100*(1530,50+2020,50)=355,100 [A] "- komunikace pro aut. dopravu"</t>
  </si>
  <si>
    <t>Položka zahrnuje veškerou manipulaci s vybouranou sutí a s vybouranými hmotami vč. uložení na skládku dodavatele.</t>
  </si>
  <si>
    <t>11318</t>
  </si>
  <si>
    <t>ODSTRANĚNÍ KRYTU ZPEVNĚNÝCH PLOCH Z DLAŽDIC</t>
  </si>
  <si>
    <t>Včetně odvozu a uložení na skládku  
Odvozová vzdálenost v režii zhotovitele.</t>
  </si>
  <si>
    <t>0,080*(5,0+77,0)=6,560 [A] "- komunikace pro aut. dopravu - zámk. dlažba" 
0,080*0,250*(125,0+213,0)=6,760 [B] "- přídlažba podél obrub" 
Celkem: A+B=13,320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</si>
  <si>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</si>
  <si>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</si>
  <si>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</si>
  <si>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0,350*(1530,50+2020,50)=1 242,850 [A] "- komunikace pro aut. dopravu - podkladní vrstvy pod kostkami" 
0,300*(5,0+77,0)=24,600 [B] "- komunikace pro aut. dopravu - podkladní vrstvy pod zámk. dlažbou" 
0,300*0,250*(125,0+213,0)=25,350 [C] "- přídlažba podél obrub - podkladní vrstvy" 
0,300*(34,0+560,0+131,50+445,0+456,50+24,50+133,0+116,0)=570,150 [D] "- komunikace pro aut. dopravu - podkladní vrstvy pod asfaltem" 
0,450*197,0=88,650 [E] "- obrusné štěrkové vrstvy podél komunikace" 
Celkem: A+B+C+D+E=1 951,600 [F]</t>
  </si>
  <si>
    <t>11337</t>
  </si>
  <si>
    <t>ODSTRANĚNÍ PODKLADU ZPEVNĚNÝCH PLOCH Z DLAŽEBNÍCH KOSTEK</t>
  </si>
  <si>
    <t>0,100*(34,0+560,0+131,50+445,0+456,50+24,50+133,0+116,0)=190,050 [A] "- komunikace pro aut. dopravu - podkladní vrstvy pod asfaltem"</t>
  </si>
  <si>
    <t>11352</t>
  </si>
  <si>
    <t>ODSTRANĚNÍ CHODNÍKOVÝCH OBRUBNÍKŮ BETONOVÝCH</t>
  </si>
  <si>
    <t>M</t>
  </si>
  <si>
    <t>271,50+52,0+85,0+49,0+164,0+9,0+42,50+65,0+213,0+17,0+31,0+31,0+35,50+33,50+27,50+33,50+21,0+21,0+7,0+23,50+198,50+55,50+24,0+44,0+8,0+51,50=1 614,000 [A] "- podél komunikace"</t>
  </si>
  <si>
    <t>11372</t>
  </si>
  <si>
    <t>FRÉZOVÁNÍ ZPEVNĚNÝCH PLOCH ASFALTOVÝCH</t>
  </si>
  <si>
    <t>Plošné frézování asfaltobetonového krytu  
Zhotovitel v ceně zohlední možnost zpětného využití vyfrézovaného materiálu na stavbě</t>
  </si>
  <si>
    <t>0,040*(34,0+560,0+131,50+445,0+456,50+24,50+133,0+116,0)=76,020 [A] "- komunikace pro aut. dopravu"</t>
  </si>
  <si>
    <t>113765</t>
  </si>
  <si>
    <t>FRÉZOVÁNÍ DRÁŽKY PRŮŘEZU DO 600MM2 V ASFALTOVÉ VOZOVCE</t>
  </si>
  <si>
    <t>Frézování drážky pro asfaltovou zálivku 0,01/0,06 m   
Pracovní spáry   
Včetně odvozu a uložení na skládku dodavatele.  
Zhotovitel v ceně zohlední možnost zpětného využití materiálu na stavbě.</t>
  </si>
  <si>
    <t>11,50+13,0+6,0+6,0=36,500 [A] "- komunikace pro aut. dopravu"</t>
  </si>
  <si>
    <t>Položka zahrnuje veškerou manipulaci s vybouranou sutí a s vybouranými hmotami vč. uložení na skládku.</t>
  </si>
  <si>
    <t>12</t>
  </si>
  <si>
    <t>12110</t>
  </si>
  <si>
    <t>SEJMUTÍ ORNICE NEBO LESNÍ PŮDY</t>
  </si>
  <si>
    <t>Sejmutí ornice v tl. 0,10 m   
Včetně odvozu a uložení na mezideponii v rámci stavby</t>
  </si>
  <si>
    <t>0,100*(1,50+11,0+13,50+8,0+15,50+16,0+19,0+17,50+14,50+17,50+10,50+10,50+3,0+12,0+11,50+22,0+30+35+3,50)=27,200 [A]</t>
  </si>
  <si>
    <t>položka zahrnuje sejmutí ornice bez ohledu na tloušťku vrstvy a její vodorovnou dopravu  
nezahrnuje uložení na trvalou skládku</t>
  </si>
  <si>
    <t>13</t>
  </si>
  <si>
    <t>12373</t>
  </si>
  <si>
    <t>ODKOP PRO SPOD STAVBU SILNIC A ŽELEZNIC TŘ. I</t>
  </si>
  <si>
    <t>Výměna podloží tl.300mm: 
0,300*1,11*(3911,0+25,50+17,50+36,0+69,50+32,50+41,0+73,0+163,50+53,0+48,0+43,0+71,0+39,50+39,0+26,0+69,50+48,50+50,50+41,50+42,50+31,50+65,0+44,0+36,0+19,0+18,0+32,0+56,50+36,0+17,50)=1 763,901 [A] "- komunikace pro aut. dopravu"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</si>
  <si>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</si>
  <si>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</si>
  <si>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13173</t>
  </si>
  <si>
    <t>HLOUBENÍ JAM ZAPAŽ I NEPAŽ TŘ. I</t>
  </si>
  <si>
    <t>2,0*2,0*(1,50*10+2*2,40+2*2,90)=102,400 [A] "- šachty" 
1,50*1,50*2,10*26=122,850 [B] "- UV" 
2*1,40*1,30*8,0=29,120 [C] "- propustek" 
Celkem: A+B+C=254,370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</si>
  <si>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</si>
  <si>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</si>
  <si>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13273</t>
  </si>
  <si>
    <t>HLOUBENÍ RÝH ŠÍŘ DO 2M PAŽ I NEPAŽ TŘ. I</t>
  </si>
  <si>
    <t>1,10*1,60*(21,0+49,0*5+4,0+9,0+9,50+4,0+49,0*2+30,0)=740,080 [A] "- kanalizace" 
1,10*2,40*(5,50+6,50+2,50+7,50+2,50+6,50+3,0+6,50+4,0+6,50+2,0+7,50+2,50+9,0+2,0+8,0+4,0+7,0+7,50+4,50+7,50+4,50+7,50+4,50+7,50+4,50+7,50+4,50+7,50+7,50+7,50+7,50)=483,120 [B] "- přípojky UV a žlabů" 
0,80*0,30*(37,50+17,0+34,0+37,0+25,50+26,50+21,50+39,0+34,50+23,0+18,50+9,0+29,50+16,0+18,0+8,50)=94,800 [C] "- pro štěrbinové žlaby" 
Celkem: A+B+C=1 318,000 [D]</t>
  </si>
  <si>
    <t>16</t>
  </si>
  <si>
    <t>17481</t>
  </si>
  <si>
    <t>ZÁSYP JAM A RÝH Z NAKUPOVANÝCH MATERIÁLŮ</t>
  </si>
  <si>
    <t>ŠD 0-32</t>
  </si>
  <si>
    <t>zásyp jam: 
(2,0*2,0-1,25)*((1,50-1,30)*10+2*(2,40-2,20)+2*(2,90-2,70))=7,700 [A] "- šachty" 
(1,50*1,50-0,24)*2,10*26=109,746 [B] "- UV" 
2*0,50*0,650*8,0=5,200 [C] "- propustek" 
zásyp rýh: 
(1,10*(1,60-0,50))*(21,0+49,0*5+4,0+9,0+9,50+4,0+49,0*2+30,0)=508,805 [D] "- kanalizace" 
1,10*(2,40-0,40)*(5,50+6,50+2,50+7,50+2,50+6,50+3,0+6,50+4,0+6,50+2,0+7,50+2,50+9,0+2,0+8,0+4,0+7,0+7,50+4,50+7,50+4,50+7,50+4,50+7,50+4,50+7,50+4,50+7,50+7,50+7,50+7,50)=402,600 [E] "- přípojky UV a žlabů" 
Celkem: A+B+C+D+E=1 034,051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</si>
  <si>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</si>
  <si>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</si>
  <si>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17581</t>
  </si>
  <si>
    <t>OBSYP POTRUBÍ A OBJEKTŮ Z NAKUPOVANÝCH MATERIÁLŮ</t>
  </si>
  <si>
    <t>ŠP</t>
  </si>
  <si>
    <t>(1,10*0,50-0,08)*(21,0+49,0*5+4,0+9,0+9,50+4,0+49,0*2+30,0)=197,635 [D] "- kanalizace" 
(1,10*0,40-0,035)*(5,50+6,50+2,50+7,50+2,50+6,50+3,0+6,50+4,0+6,50+2,0+7,50+2,50+9,0+2,0+8,0+4,0+7,0+7,50+4,50+7,50+4,50+7,50+4,50+7,50+4,50+7,50+4,50+7,50+7,50+7,50+7,50)=74,115 [E] "- přípojky UV a žlabů" 
Celkem: D+E=271,750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</si>
  <si>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</si>
  <si>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</t>
  </si>
  <si>
    <t>18221</t>
  </si>
  <si>
    <t>ROZPROSTŘENÍ ORNICE VE SVAHU V TL DO 0,10M</t>
  </si>
  <si>
    <t>včetně naložení a přemístění z mezideponie</t>
  </si>
  <si>
    <t>trávník u mostu 2*3,0*5,0=30,000 [A]</t>
  </si>
  <si>
    <t>položka zahrnuje:  
nutné přemístění ornice z dočasných skládek vzdálených do 50m rozprostření ornice v předepsané tloušťce ve svahu přes 1:5</t>
  </si>
  <si>
    <t>19</t>
  </si>
  <si>
    <t>18231</t>
  </si>
  <si>
    <t>ROZPROSTŘENÍ ORNICE V ROVINĚ V TL DO 0,10M</t>
  </si>
  <si>
    <t>3,50+17,50+7,50+8,50+7,50+14,0+11,0+12,0+12,0+12,0+12,0+12,0+12,0+12,0+11,50+12,0+11,50+11,50+12,0+12,0+11,50+6,50=242,000 [A]</t>
  </si>
  <si>
    <t>položka zahrnuje:  
nutné přemístění ornice z dočasných skládek vzdálených do 50m rozprostření ornice v předepsané tloušťce v rovině a ve svahu do 1:5</t>
  </si>
  <si>
    <t>20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</si>
  <si>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</si>
  <si>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</si>
  <si>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</si>
  <si>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21</t>
  </si>
  <si>
    <t>184A2</t>
  </si>
  <si>
    <t>VYSAZOVÁNÍ KEŘŮ LISTNATÝCH BEZ BALU VČETNĚ VÝKOPU JAMKY</t>
  </si>
  <si>
    <t>Výsadba sazenic v květináčích a kontejnerech. Včetně mulčování kůrou plochu výsadby vrstvou 10 cm před slehnutím nebo štěrkem ve vrstvě 5 cm. Přihnojení tabletovým hnojivem cca 3ks na keř.   
Skupinová i solitérní výsadba. skalník damerův, půdokryvná růže, mikrobiota křižmovztřícná, pelyněk stříbrný, šuškarda, dochan,lilie bělostná, skupinově agastache, astry, marulku, pryšec, levanduli, dobromysl, rozchodník, svatolinu a pivoňku, pelyněk pontický, šanty, tymián, kakosty.</t>
  </si>
  <si>
    <t>sazenice v květináčích 80% plochy  242,0 celková plocha*0,8*10ks =1 936,000 [A] 
 sazenice v kontejnerech 20% plochy 242,0 celková plocha*0,2*5ks =242,000 [B] 
Celkem: A+B=2 178,000 [C]</t>
  </si>
  <si>
    <t>Položka vysazování keřů zahrnuje i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</si>
  <si>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22</t>
  </si>
  <si>
    <t>184B14</t>
  </si>
  <si>
    <t>VYSAZOVÁNÍ STROMŮ LISTNATÝCH S BALEM OBVOD KMENE DO 14CM, PODCHOZÍ VÝŠ MIN 2,2M</t>
  </si>
  <si>
    <t>okrasná jabloň "Malus Rudolph" Obvod kmene 12-14 cm. Včetně kotvení třemi kůli. Ochrana kmene proti korní spále - rákosová rohož, mulč kůrou cca 2 m2 plochy ke každému stromu výška 15 cm před slehnutím, přihnojení tabletovým hnojivem cca 12ks ke stromu.</t>
  </si>
  <si>
    <t>6+4 =10,000 [A] "- náhradní výsadba" (okrasná jabloň "Malus Rudolph")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</si>
  <si>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</si>
  <si>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</si>
  <si>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23</t>
  </si>
  <si>
    <t>215663</t>
  </si>
  <si>
    <t>ÚPRAVA PODLOŽÍ HYDRAULICKÝMI POJIVY DO 2% HL DO 0,5M</t>
  </si>
  <si>
    <t>úprava podloží min. na tl. 200 mm cementem CEM 32,5 R, dávkování 2,0%.   
upřesněno dle průkazních zkoušek ze vzorků odebraných na stavbě, vč. zafrézování pojiva, reprofilace, zhutnění, prořezu pro smrˇštovací trhliny vrstvy.   
včetně ochrany inženýrských sítí při provádění.</t>
  </si>
  <si>
    <t>1,11*(3911,0+25,50+17,50+36,0+69,50+32,50+41,0+73,0+163,50+53,0+48,0+43,0+71,0+39,50+39,0+26,0+69,50+48,50+50,50+41,50+42,50+31,50+65,0+44,0+36,0+19,0+18,0+32,0+56,50+36,0+17,50)=5 879,670 [A] "- komunikace pro aut. dopravu"</t>
  </si>
  <si>
    <t>položka zahrnuje zafrézování předepsaného množství hydraulického pojiva do podloží do hloubky do 0,5m, zhutnění  
druh hydraulického pojiva stanoví zadávací dokumentace</t>
  </si>
  <si>
    <t>24</t>
  </si>
  <si>
    <t>215669</t>
  </si>
  <si>
    <t>ÚPRAVA PODLOŽÍ HYDRAULICKÝMI POJIVY HL DO 0,5M - PŘÍPLATEK ZA DALŠÍCH 0,5%</t>
  </si>
  <si>
    <t>příplatek za navýšení dávkování 2 x 0,5% hydraulického pojiva CEM 32,5R  
upřesněno dle průkazních zkoušek ze vzorků odebraných na stavbě, vč. zafrézování pojiva, reprofilace, zhutnění, prořezu pro smrˇštovací trhliny vrstvy.   
včetně ochrany inženýrských sítí při provádění.</t>
  </si>
  <si>
    <t>2*1,11*(3911,0+25,50+17,50+36,0+69,50+32,50+41,0+73,0+163,50+53,0+48,0+43,0+71,0+39,50+39,0+26,0+69,50+48,50+50,50+41,50+42,50+31,50+65,0+44,0+36,0+19,0+18,0+32,0+56,50+36,0+17,50)=11 759,340 [A] "- komunikace pro aut. dopravu"</t>
  </si>
  <si>
    <t>položka zahrnuje příplatek za 0,5% dalšího (i započatého) množství hydraulického pojiva přes 2%  
druh hydraulického pojiva stanoví zadávací dokumentace</t>
  </si>
  <si>
    <t>Svislé konstrukce</t>
  </si>
  <si>
    <t>25</t>
  </si>
  <si>
    <t>389385</t>
  </si>
  <si>
    <t>MOSTNÍ RÁMOVÉ KONSTRUKCE ZE ŽELEZOBETONU C30/37 VČETNĚ VÝZTUŽE</t>
  </si>
  <si>
    <t>propustek km 0,733</t>
  </si>
  <si>
    <t>(1,350*1,30-0,750*0,80)*8,0=9,240 [A] "- propustek km 0,733"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</si>
  <si>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</si>
  <si>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</si>
  <si>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26</t>
  </si>
  <si>
    <t>45131</t>
  </si>
  <si>
    <t>PODKL A VÝPLŇ VRSTVY Z PROST BET</t>
  </si>
  <si>
    <t>beton C8/10-X0</t>
  </si>
  <si>
    <t>0,150*1,650*8,0=1,980 [A] "- propustek km 0,733" 
0,150*2*7,5=2,250 [B] "- odláždění vyústění kanalizace" 
2*(0,150*2*1,5)=0,900 [C] "rampová napojení u mostu" 
Celkem A+B+C=5,130 [D]</t>
  </si>
  <si>
    <t>27</t>
  </si>
  <si>
    <t>457314</t>
  </si>
  <si>
    <t>VYROVNÁVACÍ A SPÁDOVÝ PROSTÝ BETON C25/30</t>
  </si>
  <si>
    <t>beton C 25/30 - XF2, XD1</t>
  </si>
  <si>
    <t>2*0,50*0,30*8,0=2,400 [A] "- propustek km 0,733"</t>
  </si>
  <si>
    <t>28</t>
  </si>
  <si>
    <t>45860</t>
  </si>
  <si>
    <t>VÝPLŇ ZA OPĚRAMI A ZDMI Z MEZEROVITÉHO BETONU</t>
  </si>
  <si>
    <t>mezerovitý beton MCB-8</t>
  </si>
  <si>
    <t>2,40*8,0=19,200 [A] "- propustek km 0,733"</t>
  </si>
  <si>
    <t>položka zahrnuje:  
- dodávku mezerovitého betonu předepsané kvality a zásyp se zhutněním včetně mimostaveništní a vnitrostaveništní dopravy</t>
  </si>
  <si>
    <t>29</t>
  </si>
  <si>
    <t>465512</t>
  </si>
  <si>
    <t>DLAŽBY Z LOMOVÉHO KAMENE NA MC</t>
  </si>
  <si>
    <t>Odláždění z lomového kamene tl. 250 mm do betonového lože. Spárování bude provedeno cementovou maltou MC25-XF4.</t>
  </si>
  <si>
    <t>2*7,50*0,25=3,750 [A] "- odláždění vyústění kanalizace" 
2*(2*1,5*0,25)=1,500 [B] "rampová napojení u mostu" 
Celekm A+B=5,250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</si>
  <si>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</si>
  <si>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</si>
  <si>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30</t>
  </si>
  <si>
    <t>56333</t>
  </si>
  <si>
    <t>VOZOVKOVÉ VRSTVY ZE ŠTĚRKODRTI TL. DO 150MM</t>
  </si>
  <si>
    <t>ŠD 0-32 a ŠD 0-63</t>
  </si>
  <si>
    <t>Podkladní vrstvy ŠD 0-32: 
2*1,11*(3911,0+25,50+17,50+36,0+69,50+32,50+41,0+73,0+163,50+53,0+48,0+43,0+71,0+39,50+39,0+26,0+69,50+48,50+50,50+41,50+42,50+31,50+65,0+44,0+36,0+19,0+18,0+32,0+56,50+36,0+17,50)=11 759,340 [A] "- komunikace pro aut. dopravu - 2 vrstvy" 
Výměna podloží tl. 300mm ŠD 0-63: 
2*1,11*(3911,0+25,50+17,50+36,0+69,50+32,50+41,0+73,0+163,50+53,0+48,0+43,0+71,0+39,50+39,0+26,0+69,50+48,50+50,50+41,50+42,50+31,50+65,0+44,0+36,0+19,0+18,0+32,0+56,50+36,0+17,50)=11 759,340 [B] "- komunikace pro aut. dopravu - 2 vrstvy" 
Celkem: A+B=23 518,680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</si>
  <si>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</si>
  <si>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</si>
  <si>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572133</t>
  </si>
  <si>
    <t>INFILTRAČNÍ POSTŘIK Z EMULZE DO 1,5KG/M2</t>
  </si>
  <si>
    <t>infiltrační postřik 1,5 kg/m2 zbytkového pojiva po vyštěpení včetně podrcení kamenivem 2/4 v množství 2,0 kg/m2 (případně vápenná suspenze)</t>
  </si>
  <si>
    <t>3911,0+25,50+17,50+36,0+69,50+32,50+41,0+73,0+163,50+53,0+48,0+43,0+71,0+39,50+39,0+26,0+69,50+48,50+50,50+41,50+42,50+31,50+65,0+44,0+36,0+19,0+18,0+32,0+56,50+36,0+17,50+0,50*(7,0+7,0+12,50+9,0)=5 314,750 [A] "- komunikace pro aut. dopravu"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</si>
  <si>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</si>
  <si>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32</t>
  </si>
  <si>
    <t>572213</t>
  </si>
  <si>
    <t>SPOJOVACÍ POSTŘIK Z EMULZE DO 0,5KG/M2</t>
  </si>
  <si>
    <t>spojovací postřik 0,5 kg/m2 zbytkového pojiva po vyštěpení</t>
  </si>
  <si>
    <t>3911,0+25,50+17,50+36,0+69,50+32,50+41,0+73,0+163,50+53,0+48,0+43,0+71,0+39,50+39,0+26,0+69,50+48,50+50,50+41,50+42,50+31,50+65,0+44,0+36,0+19,0+18,0+32,0+56,50+36,0+17,50+1,0*(7,0+7,0+12,50+9,0)=5 332,500 [A] "- komunikace pro aut. dopravu"</t>
  </si>
  <si>
    <t>33</t>
  </si>
  <si>
    <t>574A34</t>
  </si>
  <si>
    <t>ASFALTOVÝ BETON PRO OBRUSNÉ VRSTVY ACO 11+, 11S TL. 40MM</t>
  </si>
  <si>
    <t>asfaltový beton pro obrusné vrstvy ACO 11+ 50/70 v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</si>
  <si>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</si>
  <si>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34</t>
  </si>
  <si>
    <t>574E66</t>
  </si>
  <si>
    <t>ASFALTOVÝ BETON PRO PODKLADNÍ VRSTVY ACP 16+, 16S TL. 70MM</t>
  </si>
  <si>
    <t>asfaltový beton pro podkladní vrstvy ACP 16+ 50/70 v tl. 70 mm</t>
  </si>
  <si>
    <t>Přidružená stavební výroba</t>
  </si>
  <si>
    <t>36</t>
  </si>
  <si>
    <t>711111</t>
  </si>
  <si>
    <t>IZOLACE BĚŽNÝCH KONSTRUKCÍ PROTI ZEMNÍ VLHKOSTI ASFALTOVÝMI NÁTĚRY</t>
  </si>
  <si>
    <t>4,0*8,0=32,000 [A] "- propustek km 0,733"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</si>
  <si>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</si>
  <si>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37</t>
  </si>
  <si>
    <t>711112</t>
  </si>
  <si>
    <t>IZOLACE BĚŽNÝCH KONSTRUKCÍ PROTI ZEMNÍ VLHKOSTI ASFALTOVÝMI PÁSY</t>
  </si>
  <si>
    <t>4,0*8,0 - 1,6*8=19,200 [A] "- propustek km 0,733"</t>
  </si>
  <si>
    <t>38</t>
  </si>
  <si>
    <t>711452</t>
  </si>
  <si>
    <t>IZOLACE MOSTOVEK POD VOZOVKOU ASFALTOVÝMI PÁSY S PEČETÍCÍ VRSTVOU</t>
  </si>
  <si>
    <t>1,6*8,0=12,800 [A] "- propustek km 0,733"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</si>
  <si>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</si>
  <si>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39</t>
  </si>
  <si>
    <t>711519</t>
  </si>
  <si>
    <t>OCHRANA IZOLACE PODZEMNÍCH OBJEKTŮ TEXTILIÍ</t>
  </si>
  <si>
    <t>geotextilie 600g/m2</t>
  </si>
  <si>
    <t>položka zahrnuje:  
- dodání  předepsaného ochranného materiálu  
- zřízení ochrany izolace</t>
  </si>
  <si>
    <t>40</t>
  </si>
  <si>
    <t>78312</t>
  </si>
  <si>
    <t>PROTIKOROZ OCHRANA OCEL KONSTR NÁTĚREM VÍCEVRST</t>
  </si>
  <si>
    <t>2 vrstvy obnovy nátěru zábradlí na mostě - barva RAL 5002 Ultramarine</t>
  </si>
  <si>
    <t>(20+14)*1,1=37,400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</si>
  <si>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</si>
  <si>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</si>
  <si>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41</t>
  </si>
  <si>
    <t>87434</t>
  </si>
  <si>
    <t>POTRUBÍ Z TRUB PLASTOVÝCH ODPADNÍCH DN DO 200MM</t>
  </si>
  <si>
    <t>potrubí korugované z PP trub DN 200 SN8</t>
  </si>
  <si>
    <t>5,50+6,50+2,50+7,50+2,50+6,50+3,0+6,50+4,0+6,50+2,0+7,50+2,50+9,0+2,0+8,0+4,0+7,0+7,50+4,50+7,50+4,50+7,50+4,50+7,50+4,50+7,50+4,50+7,50+7,50+7,50+7,50=183,000 [A] "- přípojky UV a žlabů"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</si>
  <si>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</si>
  <si>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42</t>
  </si>
  <si>
    <t>87445</t>
  </si>
  <si>
    <t>POTRUBÍ Z TRUB PLASTOVÝCH ODPADNÍCH DN DO 300MM</t>
  </si>
  <si>
    <t>potrubí korugované z PP trub DN 300 SN8</t>
  </si>
  <si>
    <t>21,0+49,0*5+4,0+9,0+9,50+4,0+49,0*2+30,0=420,500 [A] "- potrubí kanalizace"</t>
  </si>
  <si>
    <t>43</t>
  </si>
  <si>
    <t>87633</t>
  </si>
  <si>
    <t>CHRÁNIČKY Z TRUB PLASTOVÝCH DN DO 150MM</t>
  </si>
  <si>
    <t>2*13,0=26,000 [A] "- chráničky vedení ČEZ"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</si>
  <si>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</si>
  <si>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44</t>
  </si>
  <si>
    <t>894145</t>
  </si>
  <si>
    <t>ŠACHTY KANALIZAČNÍ Z BETON DÍLCŮ NA POTRUBÍ DN DO 300MM</t>
  </si>
  <si>
    <t>7+3=10,000 [A] "- kanalizační šachty"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</si>
  <si>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</si>
  <si>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45</t>
  </si>
  <si>
    <t>896145</t>
  </si>
  <si>
    <t>SPADIŠTĚ KANALIZAČ Z BETON DÍLCŮ NA POTRUBÍ DN DO 300MM</t>
  </si>
  <si>
    <t>4=4,000 [A] "- kanalizační šachty u vyústění kanalizace"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</si>
  <si>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</si>
  <si>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46</t>
  </si>
  <si>
    <t>89712</t>
  </si>
  <si>
    <t>VPUSŤ KANALIZAČNÍ ULIČNÍ KOMPLETNÍ Z BETONOVÝCH DÍLCŮ</t>
  </si>
  <si>
    <t>7+7+12=26,000 [A] "- nové UV"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</si>
  <si>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</si>
  <si>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47</t>
  </si>
  <si>
    <t>89921</t>
  </si>
  <si>
    <t>VÝŠKOVÁ ÚPRAVA POKLOPŮ</t>
  </si>
  <si>
    <t>34=34,000 [A]</t>
  </si>
  <si>
    <t>- položka výškové úpravy zahrnuje všechny nutné práce a materiály pro zvýšení nebo snížení zařízení (včetně nutné úpravy stávajícího povrchu vozovky nebo chodníku).</t>
  </si>
  <si>
    <t>48</t>
  </si>
  <si>
    <t>89923</t>
  </si>
  <si>
    <t>VÝŠKOVÁ ÚPRAVA KRYCÍCH HRNCŮ</t>
  </si>
  <si>
    <t>24=24,000 [A]</t>
  </si>
  <si>
    <t>Ostatní konstrukce a práce</t>
  </si>
  <si>
    <t>35</t>
  </si>
  <si>
    <t>58222</t>
  </si>
  <si>
    <t>DLÁŽDĚNÉ KRYTY Z DROBNÝCH KOSTEK DO LOŽE Z MC</t>
  </si>
  <si>
    <t>Přídlažba tvořená dvěma řadami žulových kostek 10/12 uložených do betonového lože s opěrkou v min tl. 100 mm z betonu C20/25nXF3. Spárování přídlažby bude provedeno cementovou maltou MC25-XF4.</t>
  </si>
  <si>
    <t>2*0,25*(42,0+12,0+291,50+86,0+56,0+7,0+33,0+20,0+33,0+48,50+78,50+67,50+21,50+21,0+6,50+9,0+8,50+9,0+11,50+37,50+17,0+10,50+16,50+10,50+37,0+18,0+10,50+25,50+11,0+26,50+11,0+21,50+10,50+19,0+10,50+34,50+20,0+10,50+10,50+23,0+18,50+12,50+12,50+8,0+9,0+8,50+9,0+16,0+29,50+10,50+18,50+8,0+8,50)=711,250 [A] "- podél komunikace - 2-linka" 
-2*0,25*(37,50+17,0+34,0+37,0+25,50+26,50+21,50+39,0+34,50+23,0+18,50+9,0+29,50+16,0+18,0+8,50)=- 197,500 [B] "- vynechané 2-linky v místě žlabů" 
Celkem: A+B=513,750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</si>
  <si>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</si>
  <si>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</si>
  <si>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9111A1</t>
  </si>
  <si>
    <t>ZÁBRADLÍ SILNIČNÍ S VODOR MADLY - DODÁVKA A MONTÁŽ</t>
  </si>
  <si>
    <t>Nové ocelové zábradlí včetně PKO před základní školou. Bude zachován systém otevírání zábradlí jako v původním stavu. Přesné rozměry určí RDS.</t>
  </si>
  <si>
    <t>8,00=8,000 [A] "- zábradlí u školy - ve stejném provedení jako původní"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</si>
  <si>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</si>
  <si>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50</t>
  </si>
  <si>
    <t>9111A3</t>
  </si>
  <si>
    <t>ZÁBRADLÍ SILNIČNÍ S VODOR MADLY - DEMONTÁŽ S PŘESUNEM</t>
  </si>
  <si>
    <t>odstranění zábradlí před základní školou, včetně uložení na skládku</t>
  </si>
  <si>
    <t>8,00=8,000 [A] "- zábradlí u školy"</t>
  </si>
  <si>
    <t>položka zahrnuje:  
- demontáž a odstranění zařízení</t>
  </si>
  <si>
    <t>51</t>
  </si>
  <si>
    <t>912283</t>
  </si>
  <si>
    <t>SMĚROVÉ SLOUPKY Z PLAST HMOT - DEMONTÁŽ A ODVOZ</t>
  </si>
  <si>
    <t>2=2,000 [A] "- podél komunikace"</t>
  </si>
  <si>
    <t>položka zahrnuje demontáž stávajícího sloupku, jeho odvoz do skladu nebo na skládku</t>
  </si>
  <si>
    <t>52</t>
  </si>
  <si>
    <t>914121</t>
  </si>
  <si>
    <t>DOPRAVNÍ ZNAČKY ZÁKLADNÍ VELIKOSTI OCELOVÉ FÓLIE TŘ 1 - DODÁVKA A MONTÁŽ</t>
  </si>
  <si>
    <t>9+1+3+2+2=17,000 [A] "- podél komunikace nové" 
18=18,000 [B]"- podél komunikace obnova" 
Celkem A+B=35,000 [C]</t>
  </si>
  <si>
    <t>položka zahrnuje:  
- dodávku a montáž značek v požadovaném provedení</t>
  </si>
  <si>
    <t>53</t>
  </si>
  <si>
    <t>914123</t>
  </si>
  <si>
    <t>DOPRAVNÍ ZNAČKY ZÁKLADNÍ VELIKOSTI OCELOVÉ FÓLIE TŘ 1 - DEMONTÁŽ</t>
  </si>
  <si>
    <t>18=18,000 [A] "- podél komunikace"</t>
  </si>
  <si>
    <t>Položka zahrnuje odstranění, demontáž a odklizení materiálu s odvozem na předepsané místo</t>
  </si>
  <si>
    <t>54</t>
  </si>
  <si>
    <t>914921</t>
  </si>
  <si>
    <t>SLOUPKY A STOJKY DOPRAVNÍCH ZNAČEK Z OCEL TRUBEK DO PATKY - DODÁVKA A MONTÁŽ</t>
  </si>
  <si>
    <t>15=15,000 [A] "- podél komunikace nové" 
10=10,000 [B]"- podél komunikace obnova" 
Celkem A+B=25,000 [C]</t>
  </si>
  <si>
    <t>položka zahrnuje:  
- sloupky a upevňovací zařízení včetně jejich osazení (betonová patka, zemní práce)</t>
  </si>
  <si>
    <t>55</t>
  </si>
  <si>
    <t>914923</t>
  </si>
  <si>
    <t>SLOUPKY A STOJKY DZ Z OCEL TRUBEK DO PATKY DEMONTÁŽ</t>
  </si>
  <si>
    <t>10=10,000 [A]</t>
  </si>
  <si>
    <t>56</t>
  </si>
  <si>
    <t>915111</t>
  </si>
  <si>
    <t>VODOROVNÉ DOPRAVNÍ ZNAČENÍ BARVOU HLADKÉ - DODÁVKA A POKLÁDKA</t>
  </si>
  <si>
    <t>0,250*(20,0+5,0+37,0+22,50+14,50+22,50+18,50+2,50+35,50+48,50+12,50+19,50+55,0+8,0+4,0+24,0+13,0+14,50+39,50+19,50+19,0+40,0+17,50+28,50+29,0+24,0+21,50+11,0+20,0+26,50+25,50+22,0+9,50+9,50+19,0+33,0+20,50+9,50)=205,375 [A] "- čáry š. 250mm" 
11,0+2,50+16,50+12,50+14,50+14,50+0,7*2=72,900 [B] "- plošné značení" 
0,50*3,0*6=9,000 [C] "- přechody pro chodce" 
0,250*(2,50*4+16,0+3,40*6)=11,600 [D] "- zastávka BUS" 
Celkem: A+B+C+D=298,875 [E]</t>
  </si>
  <si>
    <t>položka zahrnuje:  
- dodání a pokládku nátěrového materiálu (měří se pouze natíraná plocha)  
- předznačení a reflexní úpravu</t>
  </si>
  <si>
    <t>57</t>
  </si>
  <si>
    <t>915211</t>
  </si>
  <si>
    <t>VODOROVNÉ DOPRAVNÍ ZNAČENÍ PLASTEM HLADKÉ - DODÁVKA A POKLÁDKA</t>
  </si>
  <si>
    <t>Obnova značení z barvy: 
0,250*(20,0+5,0+37,0+22,50+14,50+22,50+18,50+2,50+35,50+48,50+12,50+19,50+55,0+8,0+4,0+24,0+13,0+14,50+39,50+19,50+19,0+40,0+17,50+28,50+29,0+24,0+21,50+11,0+20,0+26,50+25,50+22,0+9,50+9,50+19,0+33,0+20,50+9,50)=205,375 [A] "- čáry š. 250mm" 
11,0+2,50+16,50+12,50+14,50+14,50+0,7*2=72,900 [B] "- plošné značení" 
0,50*3,0*6=9,000 [C] "- přechody pro chodce" 
0,250*(2,50*4+16,0+3,40*6)=11,600 [D] "- zastávka BUS" 
Celkem: A+B+C+D=298,875 [E]</t>
  </si>
  <si>
    <t>58</t>
  </si>
  <si>
    <t>915311</t>
  </si>
  <si>
    <t>VODOR DOPRAV ZNAČ Z FÓLIE TRVALÉ - DOD A POKLÁDKA</t>
  </si>
  <si>
    <t>Vodící pás pro nevidomé na lepený na vozovku v místě pro přecházení. 
0,55*(9,8+8,5)=10,065 [A]</t>
  </si>
  <si>
    <t>položka zahrnuje:  
- dodání a pokládku předepsané fólie  
- zahrnuje předznačení</t>
  </si>
  <si>
    <t>59</t>
  </si>
  <si>
    <t>917224</t>
  </si>
  <si>
    <t>SILNIČNÍ A CHODNÍKOVÉ OBRUBY Z BETONOVÝCH OBRUBNÍKŮ ŠÍŘ 150MM</t>
  </si>
  <si>
    <t>snížený obrubník výška 20 mm 
sjezdy v pravo 4,0+5,0+4,5+6,0+4,0+4,0+4,5+4,0+3,5+3,5+5,5+4,0+13,5+8,5+8,0+6,0+7,0+31,0+4,5+4,0=135,000 [A] 
sjezdy vlevo 7,0+4,0+4,0+4,0+11,0+5,5+4,5+5,0+4,5+4,5+4,0+5,0+6,5+7,5+5,0=82,000 [B] 
místa pro přecházení vpravo 7,5+2,0+3,0+3,0+3,0+3,0=21,500 [C] 
místa pro přecházení vlevo 9,0+3,0+7,5+4,0+3,0+3,0+3,0+3,0+4,0+3,0+3,0+3,5+3,0+4,5+5,0=61,500 [D] 
zvýšený obrubník výška 160 mm 16,0=16,000 [E] 
A+B+C+D+E=316,000 [F] 
obrubníky výška 120 mm 
42,0+12,0+291,50+86,0+56,0+7,0+33,0+20,0+33,0+48,50+78,50+67,50+21,50+21,0+6,50+9,0+8,50+9,0+11,50+37,50+17,0+10,50+16,50+10,50+37,0+18,0+10,50+25,50+11,0+26,50+11,0+21,50+10,50+19,0+10,50+34,50+20,0+10,50+10,50+23,0+18,50+12,50+12,50+8,0+9,0+8,50+9,0+16,0+29,50+10,50+18,50+8,0+8,50-316,0=1 106,500 [G]  
Celkem: F+G=1 422,500 [H]</t>
  </si>
  <si>
    <t>Položka zahrnuje:  
dodání a pokládku betonových obrubníků o rozměrech předepsaných zadávací dokumentací  
betonové lože i boční betonovou opěrku.</t>
  </si>
  <si>
    <t>60</t>
  </si>
  <si>
    <t>919111</t>
  </si>
  <si>
    <t>ŘEZÁNÍ ASFALTOVÉHO KRYTU VOZOVEK TL DO 50MM</t>
  </si>
  <si>
    <t>Napojení na stávající komunikace</t>
  </si>
  <si>
    <t>11,50+13,0=24,500 [A] "- komunikace pro aut. dopravu"</t>
  </si>
  <si>
    <t>položka zahrnuje řezání vozovkové vrstvy v předepsané tloušťce, včetně spotřeby vody</t>
  </si>
  <si>
    <t>61</t>
  </si>
  <si>
    <t>931325</t>
  </si>
  <si>
    <t>TĚSNĚNÍ DILATAČ SPAR ASF ZÁLIVKOU MODIFIK PRŮŘ DO 600MM2</t>
  </si>
  <si>
    <t>Emulzní modifikovaná asfaltová zálivka včetně ošetření do vyfrézované drážky 0,01/0,06 m</t>
  </si>
  <si>
    <t>položka zahrnuje dodávku a osazení předepsaného materiálu, očištění ploch spáry před úpravou, očištění okolí spáry po úpravě  
nezahrnuje těsnící profil</t>
  </si>
  <si>
    <t>62</t>
  </si>
  <si>
    <t>931336</t>
  </si>
  <si>
    <t>TĚSNĚNÍ DILATAČNÍCH SPAR POLYURETANOVÝM TMELEM PRŮŘEZU DO 800MM2</t>
  </si>
  <si>
    <t>obnova těsnění dilatačních spár v římsách mostu  
včetně odstranění starého těsnění a očištění</t>
  </si>
  <si>
    <t>9=9,000 [A]</t>
  </si>
  <si>
    <t>63</t>
  </si>
  <si>
    <t>93513</t>
  </si>
  <si>
    <t>ŠTĚRBINOVÉ ŽLABY Z BET DÍLCŮ ŠÍŘ 500MM VÝŠ 500MM</t>
  </si>
  <si>
    <t>štěrbinové žlaby 450/500 do betonového lože tl. 100 mm z C20/25nXF3. Komplet včetně čistících kusů, napojení apod.</t>
  </si>
  <si>
    <t>37,50+17,0+34,0+37,0+25,50+26,50+21,50+39,0+34,50+23,0+18,50+9,0+29,50+16,0+18,0+8,50=395,000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</si>
  <si>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</si>
  <si>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64</t>
  </si>
  <si>
    <t>96641.R01</t>
  </si>
  <si>
    <t>BOURÁNÍ PROPUSTŮ KAMENNÝCH SVĚTLOSTI DO 800MM</t>
  </si>
  <si>
    <t>8,0=8,000 [A] "- propustek km 0,733"</t>
  </si>
  <si>
    <t>položka zahrnuje:  
- odstranění rámů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</si>
  <si>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65</t>
  </si>
  <si>
    <t>96687</t>
  </si>
  <si>
    <t>VYBOURÁNÍ ULIČNÍCH VPUSTÍ KOMPLETNÍCH</t>
  </si>
  <si>
    <t>15=15,000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</si>
  <si>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</si>
  <si>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SO.101.B</t>
  </si>
  <si>
    <t>Komunikace - vedlejší výdaje</t>
  </si>
  <si>
    <t>0,240*(66,0+76,0+76,0+8,0+36,0+106,0+5,0+5,0)=90,720 [A] "- komunikace pro pěší - podkladní vrstvy pod zámk. dlažbou" 
0,240*(76,0+70,50+52,50+88,0+5,50+79,0+161,0+33,0+28,50)=142,560 [B] "- komunikace pro pěší - podkladní vrstvy pod asfaltem" 
0,300*(32,0+28,50+45,50+17,50+15,50)=41,700 [C] "- komunikace pro aut. dopravu - podkladní vrstvy pod asfaltem" 
0,240*2,0=0,480 [D] "- komunikace pro pěší - podkladní vrstvy pod lomovým kamenem" 
0,300*1,11*(52,50-25,50+59,0-36,0+94,0-48,0+50,0-19,0+28,50-18,0)=45,788 [E] "- komunikace pro aut. dopravu - výměna podloží" 
Celkem: (A+B+C+D+E)*2,10=674,621 [F] "- vč. přepočtu na tuny"</t>
  </si>
  <si>
    <t>0,060*(66,0+76,0+76,0+8,0+36,0+106,0+5,0+5,0)=22,680 [A] "- komunikace pro pěší - zámk. dlažba" 
0,150*2,0=0,300 [B] "- komunikace pro pěší - dlážděné plochy z lom. kamene" 
0,150*0,250*1,5*(6,0+5,0+5,0+4,0+5,50+3,50+2,50+2,50)=1,913 [D] "- podél komunikace - bet. obruby" 
Celkem: (A+B+D)*2,50=62,233 [E] "- vč. přepočtu na tuny"</t>
  </si>
  <si>
    <t>014211</t>
  </si>
  <si>
    <t>POPLATKY ZA ZEMNÍK - ORNICE</t>
  </si>
  <si>
    <t>0,250*242,0-20,70=39,800 [A] "- nákup ornice pro ozelenění"</t>
  </si>
  <si>
    <t>zahrnuje veškeré poplatky majiteli zemníku související s nákupem zeminy (nikoliv s otvírkou zemníku)</t>
  </si>
  <si>
    <t>11313</t>
  </si>
  <si>
    <t>ODSTRANĚNÍ KRYTU ZPEVNĚNÝCH PLOCH S ASFALTOVÝM POJIVEM</t>
  </si>
  <si>
    <t>Plošné frézování asfaltobetonového krytu  
Zhotovitel v ceně zohlední možnost zpětného využití vybouraného materiálu na stavbě</t>
  </si>
  <si>
    <t>0,060*(76,0+70,50+52,50+88,0+5,50+79,0+161,0+33,0+28,50)=35,640 [A] "- komunikace pro pěší"</t>
  </si>
  <si>
    <t>0,060*(66,0+76,0+76,0+8,0+36,0+106,0+5,0+5,0)=22,680 [A] "- komunikace pro pěší - zámk. dlažba"</t>
  </si>
  <si>
    <t>11329</t>
  </si>
  <si>
    <t>ODSTRANĚNÍ ZPEVNĚNÝCH PLOCH, PŘÍKOPŮ A RIGOLŮ Z LOMOVÉHO KAMENE</t>
  </si>
  <si>
    <t>Včetně odvozu a uložení na skládku.  
Odvozová vzdálenost v režii zhotovitele.</t>
  </si>
  <si>
    <t>0,150*2,0=0,300 [A] "- komunikace pro pěší"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</si>
  <si>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</si>
  <si>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0,240*(66,0+76,0+76,0+8,0+36,0+106,0+5,0+5,0)=90,720 [A] "- komunikace pro pěší - podkladní vrstvy pod zámk. dlažbou" 
0,240*(76,0+70,50+52,50+88,0+5,50+79,0+161,0+33,0+28,50)=142,560 [B] "- komunikace pro pěší - podkladní vrstvy pod asfaltem" 
0,300*(32,0+28,50+45,50+17,50+15,50)=41,700 [C] "- komunikace pro aut. dopravu - podkladní vrstvy pod asfaltem" 
0,240*2,0=0,480 [D] "- komunikace pro pěší - podkladní vrstvy pod lomovým kamenem" 
Celkem: A+B+C+D=275,460 [E]</t>
  </si>
  <si>
    <t>0,100*(32,0+28,50+45,50+17,50+15,50)=13,900 [A] "- komunikace pro aut. dopravu - podkladní vrstvy pod asfaltem - žul. kostky"</t>
  </si>
  <si>
    <t>6,0+5,0+5,0+4,0+5,50+3,50+2,50+2,50=34,000 [A] "- podél komunikace"</t>
  </si>
  <si>
    <t>0,040*(32,0+28,50+45,50+17,50+15,50)=5,560 [A] "- komunikace pro aut. dopravu"</t>
  </si>
  <si>
    <t>Frézování drážky pro asfaltovou zálivku 0,01/0,06 m   
Pracovní spáry   
Zhotovitel v ceně zohlední možnost zpětného využití vyfrézovaného materiálu na stavbě.</t>
  </si>
  <si>
    <t>7,0+5,50+10,0+9,50+8,0+7,0=47,000 [A] "- komunikace pro aut. dopravu" 
144,0+1,50+65,50+40,50+4,0+2,0+88,0+2,0+206,50+197,50+2,0+3,0+2,0+2,0+51,0+51,0=862,500 [B] "- komunikace pro pěší" 
Celkem: A+B=909,500 [C]</t>
  </si>
  <si>
    <t>Výměna podloží tl.300mm: 
0,300*1,11*(52,50-25,50+59,0-36,0+94,0-48,0+50,0-19,0+28,50-18,0)=45,788 [B] "- komunikace pro aut. dopravu"</t>
  </si>
  <si>
    <t>12573</t>
  </si>
  <si>
    <t>VYKOPÁVKY ZE ZEMNÍKŮ A SKLÁDEK TŘ. I</t>
  </si>
  <si>
    <t>vykopávka ornice ze zemníku  
včetně nákupu, naložení a odvozu ze zemníku na stavbu</t>
  </si>
  <si>
    <t>0,250*242,0-20,70=39,800 [A] "- vykopávka chybějící ornice ze zemníku"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</si>
  <si>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</si>
  <si>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18233</t>
  </si>
  <si>
    <t>ROZPROSTŘENÍ ORNICE V ROVINĚ V TL DO 0,20M</t>
  </si>
  <si>
    <t>rozprostření ornice v tl. 0,2 m</t>
  </si>
  <si>
    <t>199=199,000 [A]</t>
  </si>
  <si>
    <t>položka zahrnuje:  
nutné přemístění ornice z dočasných skládek vzdálených do 50m  
rozprostření ornice v předepsané tloušťce v rovině a ve svahu do 1:5</t>
  </si>
  <si>
    <t>451312</t>
  </si>
  <si>
    <t>PODKLADNÍ A VÝPLŇOVÉ VRSTVY Z PROSTÉHO BETONU C12/15</t>
  </si>
  <si>
    <t>(2,0+2,0)*0,1=0,400 [A] "- odláždění kamennou dlažbou do betonu"</t>
  </si>
  <si>
    <t>Spárování bude provedeno cementovou maltou MC25-XF4.</t>
  </si>
  <si>
    <t>(2,0+2,0)*0,25=1,000 [A] "- odláždění kamennou dlažbou do betonu"</t>
  </si>
  <si>
    <t>Podkladní vrstvy ŠD 0-32: 
2*1,11*(52,50-25,50+59,0-36,0+94,0-48,0+50,0-19,0+28,50-18,0)=305,250 [A] "- komunikace pro aut. dopravu - 2 vrstvy" 
Výměna podloží tl. 300mm ŠD 0-63: 
2*1,11*(52,50-25,50+59,0-36,0+94,0-48,0+50,0-19,0+28,50-18,0)=305,250 [B] "- komunikace pro aut. dopravu - 2 vrstvy" 
Celkem: A+B=610,500 [C]</t>
  </si>
  <si>
    <t>56334</t>
  </si>
  <si>
    <t>VOZOVKOVÉ VRSTVY ZE ŠTĚRKODRTI TL. DO 200MM</t>
  </si>
  <si>
    <t>1,05*(68,50+5,50+24,0+20,50+41,0+105,0+102,50+27,50+25,0)=440,475 [A] "- komunikace pro pěší - asfalt" 
1,05*(55,0+12,0+7,0+7,50+13,0+81,0+6,50+23,50+17,0+10,0+7,50+28,50+103,50+61,50+19,50+12,0+7,50+23,0+18,0+3,20)=542,535 [B] "- komunikace pro pěší - zámk. dlažba" 
1,05*(55,20+30,20)=89,670 [C] "- slepecká dlažba na chodníku" 
Celkem: A+B+C=1 072,680 [D]</t>
  </si>
  <si>
    <t>56335</t>
  </si>
  <si>
    <t>VOZOVKOVÉ VRSTVY ZE ŠTĚRKODRTI TL. DO 250MM</t>
  </si>
  <si>
    <t>1,05*0,40*(5,0+4,50+7,0+4,50+31,0+5,0+5,50+3,0+13,50+4,50+4,50+4,0+4,0+4,0+4,0+4,0+4,0+4,0+4,0+4,0+4,0+4,0+4,0+6,0+4,0+6,50+4,0+4,0+4,0+5,0+4,0+4,0+4,0)=76,230 [A] "- slepecká dlažba ve vjezdech"</t>
  </si>
  <si>
    <t>infiltrační postřik 1,5 kg/m2 zbytkového pojiva po vyštěpení včetně podrcení kamenivem 2/4 v množství 2,0 kg/m2</t>
  </si>
  <si>
    <t>52,50-25,50+59,0-36,0+94,0-48,0+50,0-19,0+28,50-18,0+0,50*(6,0+6,0+10,0+7,50+6,50)=155,500 [A] "- komunikace pro aut. dopravu"</t>
  </si>
  <si>
    <t>52,50-25,50+59,0-36,0+94,0-48,0+50,0-19,0+28,50-18,0+1,0*(6,0+6,0+10,0+7,50+6,50)=173,500 [A] "- komunikace pro aut. dopravu"</t>
  </si>
  <si>
    <t>574A01</t>
  </si>
  <si>
    <t>ASFALTOVÝ BETON PRO OBRUSNÉ VRSTVY ACO 8</t>
  </si>
  <si>
    <t>ACO 8CH tl. 60 mm</t>
  </si>
  <si>
    <t>(68,50+5,50+24,0+20,50+41,0+105,0+102,50+27,50+25,0)*0,06=25,170 [A] "- komunikace pro pěší"</t>
  </si>
  <si>
    <t>582611</t>
  </si>
  <si>
    <t>KRYTY Z BETON DLAŽDIC SE ZÁMKEM ŠEDÝCH TL 60MM DO LOŽE Z KAM</t>
  </si>
  <si>
    <t>včetně lože z drceného kameniva L4/8 tl. 40 mm.</t>
  </si>
  <si>
    <t>55,0+12,0+7,0+7,50+13,0+81,0+6,50+23,50+17,0+10,0+7,50+28,50+103,50+61,50+19,50+12,0+7,50+23,0+18,0=513,500 [A] "- komunikace pro pěší"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</si>
  <si>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</si>
  <si>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</si>
  <si>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</si>
  <si>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V místě sjezdů  
výšková úprava ve vjezdu pro plynule napojení -  bude čerpána dle skutečnosti 
sjezdy v pravo 4,0+5,0+4,5+6,0+4,0+4,0+4,5+4,0+3,5+3,5+5,5+4,0+13,5+8,5+8,0+6,0+7,0+31,0+4,5+4,0=135,000 [A] 
sjezdy vlevo 7,0+4,0+4,0+4,0+11,0+5,5+4,5+5,0+4,5+4,5+4,0+5,0+6,5+7,5+5,0=82,000 [B] 
přesah dlažby přes snížený obrubník (0,8+0,8)+(20+15)=36,600 [C] 
Celkem: 1,0*(A+B+C)=253,600 [D]</t>
  </si>
  <si>
    <t>582617</t>
  </si>
  <si>
    <t>KRYTY Z BETON DLAŽDIC SE ZÁMKEM ŠEDÝCH RELIÉF TL 60MM DO LOŽE Z KAM</t>
  </si>
  <si>
    <t>11,6*0,40=4,640 [A] "- umělá vodící linie - podélné drážky š. 0,4m"</t>
  </si>
  <si>
    <t>58261A</t>
  </si>
  <si>
    <t>KRYTY Z BETON DLAŽDIC SE ZÁMKEM BAREV RELIÉF TL 60MM DO LOŽE Z KAM</t>
  </si>
  <si>
    <t>Slepecká dlažba na chodníku: 
0,80*(3,0+3,50+2,50+1,0+1,0+2,50+2,50+2,0+4,0+3,50+4,0+2,0+2,0+2,0+3,0+4,50+1,0+2,50+2,0+3,50+2,0+2,0+2,50+2,0+2,0+2,0+2,50+2,0)=55,200 [A] 
místa pro přecházení vpravo 0,4*(7,5+2,0+3,0+3,0+3,0+3,0)=8,600 [B] 
místa pro přecházení vlevo 0,4*(9,0+3,0+7,5+4,0+3,0+3,0+3,0+3,0+4,0+3,0+3,0+3,5+3,0+4,5+5,0)=24,600 [C] 
Přesah přes sníženou obrubu vpravo 0,4*0,8*(1+1+2+2)=1,920 [D] 
Přesah přes sníženou obrubu vlevo 0,4*0,8*(1+1+1+2+2+1+1+1+2+2+1+2+2+2+2)=7,360 [E] 
Celkem: A+B+C+D+E=97,680 [F]</t>
  </si>
  <si>
    <t>58261B</t>
  </si>
  <si>
    <t>KRYTY Z BETON DLAŽDIC SE ZÁMKEM BAREV RELIÉF TL 80MM DO LOŽE Z KAM</t>
  </si>
  <si>
    <t>"- slepecká dlažba ve vjezdech" 
sjezdy v pravo 4,0+5,0+4,5+6,0+4,0+4,0+4,5+4,0+3,5+3,5+5,5+4,0+13,5+8,5+8,0+6,0+7,0+31,0+4,5+4,0=135,000 [A] 
sjezdy vlevo 7,0+4,0+4,0+4,0+11,0+5,5+4,5+5,0+4,5+4,5+4,0+5,0+6,5+7,5+5,0=82,000 [B] 
přesah dlažby přes snížený obrubník (0,8+0,8)+(20+15)=36,600 [C] 
Celkem: 0,4*(A+B+C)=101,440 [D]</t>
  </si>
  <si>
    <t>917212</t>
  </si>
  <si>
    <t>ZÁHONOVÉ OBRUBY Z BETONOVÝCH OBRUBNÍKŮ ŠÍŘ 80MM</t>
  </si>
  <si>
    <t>5,0+12,0+7,0+7,0+6,50+9,50+8,50+7,0*11+9,0+9,0+7,0+4,50=162,000 [A] "- podél komunikace pro pěší"</t>
  </si>
  <si>
    <t>5,50+2,50+4,0+4,0+4,0+6,0+4,50+4,50+5,0+5,0+7,0+7,0=59,000 [A] "- podél komunikace"</t>
  </si>
  <si>
    <t>7,0+5,50+10,0+9,50+8,0+7,0=47,000 [A] "- komunikace pro aut. dopravu"</t>
  </si>
  <si>
    <t>919112</t>
  </si>
  <si>
    <t>ŘEZÁNÍ ASFALTOVÉHO KRYTU VOZOVEK TL DO 100MM</t>
  </si>
  <si>
    <t>144,0+1,50+65,50+40,50+4,0+2,0+88,0+2,0+206,50+197,50+2,0+3,0+2,0+2,0+51,0+51,0=862,500 [A] "- komunikace pro pěší"</t>
  </si>
  <si>
    <t>SO.182</t>
  </si>
  <si>
    <t>Dočasná inženýrská opatření</t>
  </si>
  <si>
    <t>014122</t>
  </si>
  <si>
    <t>POPLATKY ZA SKLÁDKU TYP S-OO (OSTATNÍ ODPAD)</t>
  </si>
  <si>
    <t>hlinitý materiál, splašky, humus, drny</t>
  </si>
  <si>
    <t>50 m3*1,9 t/m3=95,000 [A]</t>
  </si>
  <si>
    <t>02720</t>
  </si>
  <si>
    <t>POMOC PRÁCE ZŘÍZ NEBO ZAJIŠŤ REGULACI A OCHRANU DOPRAVY</t>
  </si>
  <si>
    <t>Projednání objízdných tras na základě požadavků dotčených orgánů na příslušných úřadech.  Včetně projednání opravy objízdných tras.  
PEVNÁ CENA</t>
  </si>
  <si>
    <t>1=1,000 [A]</t>
  </si>
  <si>
    <t>02851</t>
  </si>
  <si>
    <t>PRŮZKUMNÉ PRÁCE DIAGNOSTIKY KONSTRUKCÍ NA POVRCHU</t>
  </si>
  <si>
    <t>Provedení zkoušek v souladu s vyhláškou č. 130/2019 Sb, dle které bude rozhodnuto o využitelnosti získané frézované směsi a její zařazení dle předmětné vyhlášky.  
Opravy na objízdné trase.  
Pevná cena.</t>
  </si>
  <si>
    <t>Frézování v tl. 50mm  
Naložení, odvoz a uložení na skládku dodavatele, zhotovitel v cené zohlední možnost zpětného využití vybouraného/recyklovaného materiálu  
opravy na objízdné trase  
CELKEM PLOCHY VÝSPRAV ... 3283 m2</t>
  </si>
  <si>
    <t>3000 m2*0,05 m=150,000 [A]</t>
  </si>
  <si>
    <t>12911</t>
  </si>
  <si>
    <t>ČIŠTĚNÍ VOZOVEK OD NÁNOSU</t>
  </si>
  <si>
    <t>opravy na objízdné trase  
CELKEM PLOCHY VÝSPRAV ... 3000 m2</t>
  </si>
  <si>
    <t>3000=3 000,000 [A]</t>
  </si>
  <si>
    <t>- vodorovná a svislá doprava, přemístění, přeložení, manipulace s výkopkem a uložení na skládku (bez poplatku)</t>
  </si>
  <si>
    <t>12920</t>
  </si>
  <si>
    <t>ČIŠTĚNÍ KRAJNIC OD NÁNOSU</t>
  </si>
  <si>
    <t>opravy na objízdné trase  
prům.tl. 100 mm, včetně odvozu a uložení na trvalou skládku</t>
  </si>
  <si>
    <t>500*0,5*0,1*2=50,000 [A]</t>
  </si>
  <si>
    <t>56362</t>
  </si>
  <si>
    <t>VOZOVKOVÉ VRSTVY Z RECYKLOVANÉHO MATERIÁLU TL DO 100MM</t>
  </si>
  <si>
    <t>Oprava na objízdné trase na účelové komunikaci "za školou". Vrstva z R- mat., průměrná tl. 100 mm.</t>
  </si>
  <si>
    <t>900 m *3,5 m =3 150,000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</si>
  <si>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</si>
  <si>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56960</t>
  </si>
  <si>
    <t>ZPEVNĚNÍ KRAJNIC Z RECYKLOVANÉHO MATERIÁLU</t>
  </si>
  <si>
    <t>opravy na objízdné trase  
R-materiál, včetně urovnání a zahutnění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</si>
  <si>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</si>
  <si>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</si>
  <si>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</si>
  <si>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1,0 kg/m3  
opravy na objízdné trase  
CELKEM PLOCHY VÝSPRAV ... 3000 m2</t>
  </si>
  <si>
    <t>574A44</t>
  </si>
  <si>
    <t>ASFALTOVÝ BETON PRO OBRUSNÉ VRSTVY ACO 11+, 11S TL. 50MM</t>
  </si>
  <si>
    <t>914122</t>
  </si>
  <si>
    <t>R</t>
  </si>
  <si>
    <t>DOPRAVNÍ ZNAČKY ZÁKLADNÍ VELIKOSTI OCELOVÉ FÓLIE TŘ 1 - MONTÁŽ S PŘEMÍSTĚNÍM</t>
  </si>
  <si>
    <t>včetně dodání, montáže, přemístění a nájmu po celou dobu výstavby</t>
  </si>
  <si>
    <t>14=14,000 [A]</t>
  </si>
  <si>
    <t>položka zahrnuje:  
- dopravu demontované značky z dočasné skládky  
- osazení a montáž značky na místě určeném projektem  
- nutnou opravu poškozených částí  
nezahrnuje dodávku značky</t>
  </si>
  <si>
    <t>914622</t>
  </si>
  <si>
    <t>DOPRAV ZNAČKY 150X150CM OCEL FÓLIE TŘ 1 - MONTÁŽ S PŘESUNEM</t>
  </si>
  <si>
    <t>4=4,000 [A]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</si>
  <si>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</si>
  <si>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914623</t>
  </si>
  <si>
    <t>DOPRAV ZNAČKY 150X150CM OCEL FÓLIE TŘ 1 - DEMONTÁŽ</t>
  </si>
  <si>
    <t>916312</t>
  </si>
  <si>
    <t>DOPRAVNÍ ZÁBRANY Z2 S FÓLIÍ TŘ 1 - MONTÁŽ S PŘESUNEM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</si>
  <si>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</si>
  <si>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</si>
  <si>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</si>
  <si>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</si>
  <si>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Položka zahrnuje odstranění, demontáž a odklizení zařízení s odvozem na předepsané místo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</si>
</sst>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47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48</v>
      </c>
    </row>
    <row r="17" spans="1:16" ht="12.75">
      <c r="A17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51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48</v>
      </c>
    </row>
    <row r="21" spans="1:16" ht="12.75">
      <c r="A21" s="19" t="s">
        <v>35</v>
      </c>
      <c s="23" t="s">
        <v>23</v>
      </c>
      <c s="23" t="s">
        <v>52</v>
      </c>
      <c s="19" t="s">
        <v>53</v>
      </c>
      <c s="24" t="s">
        <v>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55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48</v>
      </c>
    </row>
    <row r="25" spans="1:16" ht="12.75">
      <c r="A25" s="19" t="s">
        <v>35</v>
      </c>
      <c s="23" t="s">
        <v>25</v>
      </c>
      <c s="23" t="s">
        <v>52</v>
      </c>
      <c s="19" t="s">
        <v>56</v>
      </c>
      <c s="24" t="s">
        <v>54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57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48</v>
      </c>
    </row>
    <row r="29" spans="1:16" ht="12.75">
      <c r="A29" s="19" t="s">
        <v>35</v>
      </c>
      <c s="23" t="s">
        <v>27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60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48</v>
      </c>
    </row>
    <row r="33" spans="1:16" ht="12.75">
      <c r="A33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64</v>
      </c>
    </row>
    <row r="35" spans="1:5" ht="12.75">
      <c r="A35" s="30" t="s">
        <v>42</v>
      </c>
      <c r="E35" s="31" t="s">
        <v>37</v>
      </c>
    </row>
    <row r="36" spans="1:5" ht="12.75">
      <c r="A36" t="s">
        <v>43</v>
      </c>
      <c r="E36" s="29" t="s">
        <v>48</v>
      </c>
    </row>
    <row r="37" spans="1:16" ht="12.75">
      <c r="A37" s="19" t="s">
        <v>35</v>
      </c>
      <c s="23" t="s">
        <v>65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68</v>
      </c>
    </row>
    <row r="39" spans="1:5" ht="12.75">
      <c r="A39" s="30" t="s">
        <v>42</v>
      </c>
      <c r="E39" s="31" t="s">
        <v>37</v>
      </c>
    </row>
    <row r="40" spans="1:5" ht="76.5">
      <c r="A40" t="s">
        <v>43</v>
      </c>
      <c r="E40" s="29" t="s">
        <v>69</v>
      </c>
    </row>
    <row r="41" spans="1:16" ht="12.75">
      <c r="A41" s="19" t="s">
        <v>35</v>
      </c>
      <c s="23" t="s">
        <v>30</v>
      </c>
      <c s="23" t="s">
        <v>70</v>
      </c>
      <c s="19" t="s">
        <v>37</v>
      </c>
      <c s="24" t="s">
        <v>71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72</v>
      </c>
    </row>
    <row r="43" spans="1:5" ht="12.75">
      <c r="A43" s="30" t="s">
        <v>42</v>
      </c>
      <c r="E43" s="31" t="s">
        <v>37</v>
      </c>
    </row>
    <row r="44" spans="1:5" ht="63.75">
      <c r="A44" t="s">
        <v>43</v>
      </c>
      <c r="E44" s="29" t="s">
        <v>73</v>
      </c>
    </row>
    <row r="45" spans="1:16" ht="12.75">
      <c r="A45" s="19" t="s">
        <v>35</v>
      </c>
      <c s="23" t="s">
        <v>32</v>
      </c>
      <c s="23" t="s">
        <v>74</v>
      </c>
      <c s="19" t="s">
        <v>37</v>
      </c>
      <c s="24" t="s">
        <v>75</v>
      </c>
      <c s="25" t="s">
        <v>76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77</v>
      </c>
    </row>
    <row r="47" spans="1:5" ht="12.75">
      <c r="A47" s="30" t="s">
        <v>42</v>
      </c>
      <c r="E47" s="31" t="s">
        <v>37</v>
      </c>
    </row>
    <row r="48" spans="1:5" ht="89.25">
      <c r="A48" t="s">
        <v>43</v>
      </c>
      <c r="E48" s="29" t="s">
        <v>78</v>
      </c>
    </row>
    <row r="49" spans="1:16" ht="12.75">
      <c r="A49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38.25">
      <c r="A50" s="28" t="s">
        <v>40</v>
      </c>
      <c r="E50" s="29" t="s">
        <v>82</v>
      </c>
    </row>
    <row r="51" spans="1:5" ht="12.75">
      <c r="A51" s="30" t="s">
        <v>42</v>
      </c>
      <c r="E51" s="31" t="s">
        <v>37</v>
      </c>
    </row>
    <row r="52" spans="1:5" ht="12.75">
      <c r="A52" t="s">
        <v>43</v>
      </c>
      <c r="E52" s="29" t="s">
        <v>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0+O8+O17+O98+O107+O112+O129+O150+O171+O204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</v>
      </c>
      <c s="32">
        <f>0+I8+I17+I98+I107+I112+I129+I150+I171+I204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84</v>
      </c>
      <c s="5"/>
      <c s="14" t="s">
        <v>85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10046.955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318.75">
      <c r="A11" s="30" t="s">
        <v>42</v>
      </c>
      <c r="E11" s="31" t="s">
        <v>89</v>
      </c>
    </row>
    <row r="12" spans="1:5" ht="25.5">
      <c r="A12" t="s">
        <v>43</v>
      </c>
      <c r="E12" s="29" t="s">
        <v>90</v>
      </c>
    </row>
    <row r="13" spans="1:16" ht="12.75">
      <c r="A13" s="19" t="s">
        <v>35</v>
      </c>
      <c s="23" t="s">
        <v>13</v>
      </c>
      <c s="23" t="s">
        <v>91</v>
      </c>
      <c s="19" t="s">
        <v>37</v>
      </c>
      <c s="24" t="s">
        <v>92</v>
      </c>
      <c s="25" t="s">
        <v>88</v>
      </c>
      <c s="26">
        <v>297.715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14.75">
      <c r="A15" s="30" t="s">
        <v>42</v>
      </c>
      <c r="E15" s="31" t="s">
        <v>93</v>
      </c>
    </row>
    <row r="16" spans="1:5" ht="25.5">
      <c r="A16" t="s">
        <v>43</v>
      </c>
      <c r="E16" s="29" t="s">
        <v>90</v>
      </c>
    </row>
    <row r="17" spans="1:18" ht="12.75" customHeight="1">
      <c r="A17" s="5" t="s">
        <v>33</v>
      </c>
      <c s="5"/>
      <c s="35" t="s">
        <v>19</v>
      </c>
      <c s="5"/>
      <c s="21" t="s">
        <v>94</v>
      </c>
      <c s="5"/>
      <c s="5"/>
      <c s="5"/>
      <c s="36">
        <f>0+Q17</f>
      </c>
      <c r="O17">
        <f>0+R17</f>
      </c>
      <c r="Q17">
        <f>0+I18+I22+I26+I30+I34+I38+I42+I46+I50+I54+I58+I62+I66+I70+I74+I78+I82+I86+I90+I94</f>
      </c>
      <c>
        <f>0+O18+O22+O26+O30+O34+O38+O42+O46+O50+O54+O58+O62+O66+O70+O74+O78+O82+O86+O90+O94</f>
      </c>
    </row>
    <row r="18" spans="1:16" ht="12.75">
      <c r="A18" s="19" t="s">
        <v>35</v>
      </c>
      <c s="23" t="s">
        <v>12</v>
      </c>
      <c s="23" t="s">
        <v>95</v>
      </c>
      <c s="19" t="s">
        <v>37</v>
      </c>
      <c s="24" t="s">
        <v>96</v>
      </c>
      <c s="25" t="s">
        <v>97</v>
      </c>
      <c s="26">
        <v>207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25.5">
      <c r="A20" s="30" t="s">
        <v>42</v>
      </c>
      <c r="E20" s="31" t="s">
        <v>98</v>
      </c>
    </row>
    <row r="21" spans="1:5" ht="38.25">
      <c r="A21" t="s">
        <v>43</v>
      </c>
      <c r="E21" s="29" t="s">
        <v>99</v>
      </c>
    </row>
    <row r="22" spans="1:16" ht="12.75">
      <c r="A22" s="19" t="s">
        <v>35</v>
      </c>
      <c s="23" t="s">
        <v>23</v>
      </c>
      <c s="23" t="s">
        <v>100</v>
      </c>
      <c s="19" t="s">
        <v>37</v>
      </c>
      <c s="24" t="s">
        <v>101</v>
      </c>
      <c s="25" t="s">
        <v>76</v>
      </c>
      <c s="26">
        <v>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102</v>
      </c>
    </row>
    <row r="24" spans="1:5" ht="12.75">
      <c r="A24" s="30" t="s">
        <v>42</v>
      </c>
      <c r="E24" s="31" t="s">
        <v>103</v>
      </c>
    </row>
    <row r="25" spans="1:5" ht="165.75">
      <c r="A25" t="s">
        <v>43</v>
      </c>
      <c r="E25" s="29" t="s">
        <v>104</v>
      </c>
    </row>
    <row r="26" spans="1:16" ht="12.75">
      <c r="A26" s="19" t="s">
        <v>35</v>
      </c>
      <c s="23" t="s">
        <v>25</v>
      </c>
      <c s="23" t="s">
        <v>105</v>
      </c>
      <c s="19" t="s">
        <v>37</v>
      </c>
      <c s="24" t="s">
        <v>106</v>
      </c>
      <c s="25" t="s">
        <v>107</v>
      </c>
      <c s="26">
        <v>355.1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108</v>
      </c>
    </row>
    <row r="28" spans="1:5" ht="12.75">
      <c r="A28" s="30" t="s">
        <v>42</v>
      </c>
      <c r="E28" s="31" t="s">
        <v>109</v>
      </c>
    </row>
    <row r="29" spans="1:5" ht="25.5">
      <c r="A29" t="s">
        <v>43</v>
      </c>
      <c r="E29" s="29" t="s">
        <v>110</v>
      </c>
    </row>
    <row r="30" spans="1:16" ht="12.75">
      <c r="A30" s="19" t="s">
        <v>35</v>
      </c>
      <c s="23" t="s">
        <v>27</v>
      </c>
      <c s="23" t="s">
        <v>111</v>
      </c>
      <c s="19" t="s">
        <v>37</v>
      </c>
      <c s="24" t="s">
        <v>112</v>
      </c>
      <c s="25" t="s">
        <v>107</v>
      </c>
      <c s="26">
        <v>13.32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113</v>
      </c>
    </row>
    <row r="32" spans="1:5" ht="51">
      <c r="A32" s="30" t="s">
        <v>42</v>
      </c>
      <c r="E32" s="31" t="s">
        <v>114</v>
      </c>
    </row>
    <row r="33" spans="1:5" ht="63.75">
      <c r="A33" t="s">
        <v>43</v>
      </c>
      <c r="E33" s="29" t="s">
        <v>115</v>
      </c>
    </row>
    <row r="34" spans="1:16" ht="25.5">
      <c r="A34" s="19" t="s">
        <v>35</v>
      </c>
      <c s="23" t="s">
        <v>61</v>
      </c>
      <c s="23" t="s">
        <v>116</v>
      </c>
      <c s="19" t="s">
        <v>37</v>
      </c>
      <c s="24" t="s">
        <v>117</v>
      </c>
      <c s="25" t="s">
        <v>107</v>
      </c>
      <c s="26">
        <v>1951.6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113</v>
      </c>
    </row>
    <row r="36" spans="1:5" ht="127.5">
      <c r="A36" s="30" t="s">
        <v>42</v>
      </c>
      <c r="E36" s="31" t="s">
        <v>118</v>
      </c>
    </row>
    <row r="37" spans="1:5" ht="63.75">
      <c r="A37" t="s">
        <v>43</v>
      </c>
      <c r="E37" s="29" t="s">
        <v>115</v>
      </c>
    </row>
    <row r="38" spans="1:16" ht="12.75">
      <c r="A38" s="19" t="s">
        <v>35</v>
      </c>
      <c s="23" t="s">
        <v>65</v>
      </c>
      <c s="23" t="s">
        <v>119</v>
      </c>
      <c s="19" t="s">
        <v>37</v>
      </c>
      <c s="24" t="s">
        <v>120</v>
      </c>
      <c s="25" t="s">
        <v>107</v>
      </c>
      <c s="26">
        <v>190.05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108</v>
      </c>
    </row>
    <row r="40" spans="1:5" ht="25.5">
      <c r="A40" s="30" t="s">
        <v>42</v>
      </c>
      <c r="E40" s="31" t="s">
        <v>121</v>
      </c>
    </row>
    <row r="41" spans="1:5" ht="25.5">
      <c r="A41" t="s">
        <v>43</v>
      </c>
      <c r="E41" s="29" t="s">
        <v>110</v>
      </c>
    </row>
    <row r="42" spans="1:16" ht="12.75">
      <c r="A42" s="19" t="s">
        <v>35</v>
      </c>
      <c s="23" t="s">
        <v>30</v>
      </c>
      <c s="23" t="s">
        <v>122</v>
      </c>
      <c s="19" t="s">
        <v>37</v>
      </c>
      <c s="24" t="s">
        <v>123</v>
      </c>
      <c s="25" t="s">
        <v>124</v>
      </c>
      <c s="26">
        <v>1614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113</v>
      </c>
    </row>
    <row r="44" spans="1:5" ht="38.25">
      <c r="A44" s="30" t="s">
        <v>42</v>
      </c>
      <c r="E44" s="31" t="s">
        <v>125</v>
      </c>
    </row>
    <row r="45" spans="1:5" ht="63.75">
      <c r="A45" t="s">
        <v>43</v>
      </c>
      <c r="E45" s="29" t="s">
        <v>115</v>
      </c>
    </row>
    <row r="46" spans="1:16" ht="12.75">
      <c r="A46" s="19" t="s">
        <v>35</v>
      </c>
      <c s="23" t="s">
        <v>32</v>
      </c>
      <c s="23" t="s">
        <v>126</v>
      </c>
      <c s="19" t="s">
        <v>37</v>
      </c>
      <c s="24" t="s">
        <v>127</v>
      </c>
      <c s="25" t="s">
        <v>107</v>
      </c>
      <c s="26">
        <v>76.02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128</v>
      </c>
    </row>
    <row r="48" spans="1:5" ht="25.5">
      <c r="A48" s="30" t="s">
        <v>42</v>
      </c>
      <c r="E48" s="31" t="s">
        <v>129</v>
      </c>
    </row>
    <row r="49" spans="1:5" ht="25.5">
      <c r="A49" t="s">
        <v>43</v>
      </c>
      <c r="E49" s="29" t="s">
        <v>110</v>
      </c>
    </row>
    <row r="50" spans="1:16" ht="12.75">
      <c r="A50" s="19" t="s">
        <v>35</v>
      </c>
      <c s="23" t="s">
        <v>79</v>
      </c>
      <c s="23" t="s">
        <v>130</v>
      </c>
      <c s="19" t="s">
        <v>37</v>
      </c>
      <c s="24" t="s">
        <v>131</v>
      </c>
      <c s="25" t="s">
        <v>124</v>
      </c>
      <c s="26">
        <v>36.5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51">
      <c r="A51" s="28" t="s">
        <v>40</v>
      </c>
      <c r="E51" s="29" t="s">
        <v>132</v>
      </c>
    </row>
    <row r="52" spans="1:5" ht="12.75">
      <c r="A52" s="30" t="s">
        <v>42</v>
      </c>
      <c r="E52" s="31" t="s">
        <v>133</v>
      </c>
    </row>
    <row r="53" spans="1:5" ht="25.5">
      <c r="A53" t="s">
        <v>43</v>
      </c>
      <c r="E53" s="29" t="s">
        <v>134</v>
      </c>
    </row>
    <row r="54" spans="1:16" ht="12.75">
      <c r="A54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107</v>
      </c>
      <c s="26">
        <v>27.2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138</v>
      </c>
    </row>
    <row r="56" spans="1:5" ht="25.5">
      <c r="A56" s="30" t="s">
        <v>42</v>
      </c>
      <c r="E56" s="31" t="s">
        <v>139</v>
      </c>
    </row>
    <row r="57" spans="1:5" ht="38.25">
      <c r="A57" t="s">
        <v>43</v>
      </c>
      <c r="E57" s="29" t="s">
        <v>140</v>
      </c>
    </row>
    <row r="58" spans="1:16" ht="12.75">
      <c r="A58" s="19" t="s">
        <v>35</v>
      </c>
      <c s="23" t="s">
        <v>141</v>
      </c>
      <c s="23" t="s">
        <v>142</v>
      </c>
      <c s="19" t="s">
        <v>37</v>
      </c>
      <c s="24" t="s">
        <v>143</v>
      </c>
      <c s="25" t="s">
        <v>107</v>
      </c>
      <c s="26">
        <v>1763.901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113</v>
      </c>
    </row>
    <row r="60" spans="1:5" ht="63.75">
      <c r="A60" s="30" t="s">
        <v>42</v>
      </c>
      <c r="E60" s="31" t="s">
        <v>144</v>
      </c>
    </row>
    <row r="61" spans="1:5" ht="369.75">
      <c r="A61" t="s">
        <v>43</v>
      </c>
      <c r="E61" s="29" t="s">
        <v>145</v>
      </c>
    </row>
    <row r="62" spans="1:16" ht="12.75">
      <c r="A62" s="19" t="s">
        <v>35</v>
      </c>
      <c s="23" t="s">
        <v>146</v>
      </c>
      <c s="23" t="s">
        <v>147</v>
      </c>
      <c s="19" t="s">
        <v>37</v>
      </c>
      <c s="24" t="s">
        <v>148</v>
      </c>
      <c s="25" t="s">
        <v>107</v>
      </c>
      <c s="26">
        <v>254.37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113</v>
      </c>
    </row>
    <row r="64" spans="1:5" ht="63.75">
      <c r="A64" s="30" t="s">
        <v>42</v>
      </c>
      <c r="E64" s="31" t="s">
        <v>149</v>
      </c>
    </row>
    <row r="65" spans="1:5" ht="318.75">
      <c r="A65" t="s">
        <v>43</v>
      </c>
      <c r="E65" s="29" t="s">
        <v>150</v>
      </c>
    </row>
    <row r="66" spans="1:16" ht="12.75">
      <c r="A66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107</v>
      </c>
      <c s="26">
        <v>1318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113</v>
      </c>
    </row>
    <row r="68" spans="1:5" ht="114.75">
      <c r="A68" s="30" t="s">
        <v>42</v>
      </c>
      <c r="E68" s="31" t="s">
        <v>154</v>
      </c>
    </row>
    <row r="69" spans="1:5" ht="318.75">
      <c r="A69" t="s">
        <v>43</v>
      </c>
      <c r="E69" s="29" t="s">
        <v>150</v>
      </c>
    </row>
    <row r="70" spans="1:16" ht="12.75">
      <c r="A70" s="19" t="s">
        <v>35</v>
      </c>
      <c s="23" t="s">
        <v>155</v>
      </c>
      <c s="23" t="s">
        <v>156</v>
      </c>
      <c s="19" t="s">
        <v>37</v>
      </c>
      <c s="24" t="s">
        <v>157</v>
      </c>
      <c s="25" t="s">
        <v>107</v>
      </c>
      <c s="26">
        <v>1034.051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158</v>
      </c>
    </row>
    <row r="72" spans="1:5" ht="178.5">
      <c r="A72" s="30" t="s">
        <v>42</v>
      </c>
      <c r="E72" s="31" t="s">
        <v>159</v>
      </c>
    </row>
    <row r="73" spans="1:5" ht="229.5">
      <c r="A73" t="s">
        <v>43</v>
      </c>
      <c r="E73" s="29" t="s">
        <v>160</v>
      </c>
    </row>
    <row r="74" spans="1:16" ht="12.75">
      <c r="A74" s="19" t="s">
        <v>35</v>
      </c>
      <c s="23" t="s">
        <v>161</v>
      </c>
      <c s="23" t="s">
        <v>162</v>
      </c>
      <c s="19" t="s">
        <v>37</v>
      </c>
      <c s="24" t="s">
        <v>163</v>
      </c>
      <c s="25" t="s">
        <v>107</v>
      </c>
      <c s="26">
        <v>271.75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164</v>
      </c>
    </row>
    <row r="76" spans="1:5" ht="102">
      <c r="A76" s="30" t="s">
        <v>42</v>
      </c>
      <c r="E76" s="31" t="s">
        <v>165</v>
      </c>
    </row>
    <row r="77" spans="1:5" ht="293.25">
      <c r="A77" t="s">
        <v>43</v>
      </c>
      <c r="E77" s="29" t="s">
        <v>166</v>
      </c>
    </row>
    <row r="78" spans="1:16" ht="12.75">
      <c r="A78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97</v>
      </c>
      <c s="26">
        <v>30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170</v>
      </c>
    </row>
    <row r="80" spans="1:5" ht="12.75">
      <c r="A80" s="30" t="s">
        <v>42</v>
      </c>
      <c r="E80" s="31" t="s">
        <v>171</v>
      </c>
    </row>
    <row r="81" spans="1:5" ht="38.25">
      <c r="A81" t="s">
        <v>43</v>
      </c>
      <c r="E81" s="29" t="s">
        <v>172</v>
      </c>
    </row>
    <row r="82" spans="1:16" ht="12.75">
      <c r="A82" s="19" t="s">
        <v>35</v>
      </c>
      <c s="23" t="s">
        <v>173</v>
      </c>
      <c s="23" t="s">
        <v>174</v>
      </c>
      <c s="19" t="s">
        <v>37</v>
      </c>
      <c s="24" t="s">
        <v>175</v>
      </c>
      <c s="25" t="s">
        <v>97</v>
      </c>
      <c s="26">
        <v>242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170</v>
      </c>
    </row>
    <row r="84" spans="1:5" ht="25.5">
      <c r="A84" s="30" t="s">
        <v>42</v>
      </c>
      <c r="E84" s="31" t="s">
        <v>176</v>
      </c>
    </row>
    <row r="85" spans="1:5" ht="38.25">
      <c r="A85" t="s">
        <v>43</v>
      </c>
      <c r="E85" s="29" t="s">
        <v>177</v>
      </c>
    </row>
    <row r="86" spans="1:16" ht="12.75">
      <c r="A86" s="19" t="s">
        <v>35</v>
      </c>
      <c s="23" t="s">
        <v>178</v>
      </c>
      <c s="23" t="s">
        <v>179</v>
      </c>
      <c s="19" t="s">
        <v>37</v>
      </c>
      <c s="24" t="s">
        <v>180</v>
      </c>
      <c s="25" t="s">
        <v>97</v>
      </c>
      <c s="26">
        <v>30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12.75">
      <c r="A88" s="30" t="s">
        <v>42</v>
      </c>
      <c r="E88" s="31" t="s">
        <v>171</v>
      </c>
    </row>
    <row r="89" spans="1:5" ht="25.5">
      <c r="A89" t="s">
        <v>43</v>
      </c>
      <c r="E89" s="29" t="s">
        <v>181</v>
      </c>
    </row>
    <row r="90" spans="1:16" ht="12.75">
      <c r="A90" s="19" t="s">
        <v>35</v>
      </c>
      <c s="23" t="s">
        <v>182</v>
      </c>
      <c s="23" t="s">
        <v>183</v>
      </c>
      <c s="19" t="s">
        <v>37</v>
      </c>
      <c s="24" t="s">
        <v>184</v>
      </c>
      <c s="25" t="s">
        <v>76</v>
      </c>
      <c s="26">
        <v>2178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02">
      <c r="A91" s="28" t="s">
        <v>40</v>
      </c>
      <c r="E91" s="29" t="s">
        <v>185</v>
      </c>
    </row>
    <row r="92" spans="1:5" ht="38.25">
      <c r="A92" s="30" t="s">
        <v>42</v>
      </c>
      <c r="E92" s="31" t="s">
        <v>186</v>
      </c>
    </row>
    <row r="93" spans="1:5" ht="76.5">
      <c r="A93" t="s">
        <v>43</v>
      </c>
      <c r="E93" s="29" t="s">
        <v>187</v>
      </c>
    </row>
    <row r="94" spans="1:16" ht="25.5">
      <c r="A94" s="19" t="s">
        <v>35</v>
      </c>
      <c s="23" t="s">
        <v>188</v>
      </c>
      <c s="23" t="s">
        <v>189</v>
      </c>
      <c s="19" t="s">
        <v>37</v>
      </c>
      <c s="24" t="s">
        <v>190</v>
      </c>
      <c s="25" t="s">
        <v>76</v>
      </c>
      <c s="26">
        <v>10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51">
      <c r="A95" s="28" t="s">
        <v>40</v>
      </c>
      <c r="E95" s="29" t="s">
        <v>191</v>
      </c>
    </row>
    <row r="96" spans="1:5" ht="12.75">
      <c r="A96" s="30" t="s">
        <v>42</v>
      </c>
      <c r="E96" s="31" t="s">
        <v>192</v>
      </c>
    </row>
    <row r="97" spans="1:5" ht="102">
      <c r="A97" t="s">
        <v>43</v>
      </c>
      <c r="E97" s="29" t="s">
        <v>193</v>
      </c>
    </row>
    <row r="98" spans="1:18" ht="12.75" customHeight="1">
      <c r="A98" s="5" t="s">
        <v>33</v>
      </c>
      <c s="5"/>
      <c s="35" t="s">
        <v>13</v>
      </c>
      <c s="5"/>
      <c s="21" t="s">
        <v>194</v>
      </c>
      <c s="5"/>
      <c s="5"/>
      <c s="5"/>
      <c s="36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195</v>
      </c>
      <c s="23" t="s">
        <v>196</v>
      </c>
      <c s="19" t="s">
        <v>37</v>
      </c>
      <c s="24" t="s">
        <v>197</v>
      </c>
      <c s="25" t="s">
        <v>97</v>
      </c>
      <c s="26">
        <v>5879.67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51">
      <c r="A100" s="28" t="s">
        <v>40</v>
      </c>
      <c r="E100" s="29" t="s">
        <v>198</v>
      </c>
    </row>
    <row r="101" spans="1:5" ht="38.25">
      <c r="A101" s="30" t="s">
        <v>42</v>
      </c>
      <c r="E101" s="31" t="s">
        <v>199</v>
      </c>
    </row>
    <row r="102" spans="1:5" ht="38.25">
      <c r="A102" t="s">
        <v>43</v>
      </c>
      <c r="E102" s="29" t="s">
        <v>200</v>
      </c>
    </row>
    <row r="103" spans="1:16" ht="25.5">
      <c r="A103" s="19" t="s">
        <v>35</v>
      </c>
      <c s="23" t="s">
        <v>201</v>
      </c>
      <c s="23" t="s">
        <v>202</v>
      </c>
      <c s="19" t="s">
        <v>37</v>
      </c>
      <c s="24" t="s">
        <v>203</v>
      </c>
      <c s="25" t="s">
        <v>97</v>
      </c>
      <c s="26">
        <v>11759.34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51">
      <c r="A104" s="28" t="s">
        <v>40</v>
      </c>
      <c r="E104" s="29" t="s">
        <v>204</v>
      </c>
    </row>
    <row r="105" spans="1:5" ht="51">
      <c r="A105" s="30" t="s">
        <v>42</v>
      </c>
      <c r="E105" s="31" t="s">
        <v>205</v>
      </c>
    </row>
    <row r="106" spans="1:5" ht="38.25">
      <c r="A106" t="s">
        <v>43</v>
      </c>
      <c r="E106" s="29" t="s">
        <v>206</v>
      </c>
    </row>
    <row r="107" spans="1:18" ht="12.75" customHeight="1">
      <c r="A107" s="5" t="s">
        <v>33</v>
      </c>
      <c s="5"/>
      <c s="35" t="s">
        <v>12</v>
      </c>
      <c s="5"/>
      <c s="21" t="s">
        <v>207</v>
      </c>
      <c s="5"/>
      <c s="5"/>
      <c s="5"/>
      <c s="36">
        <f>0+Q107</f>
      </c>
      <c r="O107">
        <f>0+R107</f>
      </c>
      <c r="Q107">
        <f>0+I108</f>
      </c>
      <c>
        <f>0+O108</f>
      </c>
    </row>
    <row r="108" spans="1:16" ht="25.5">
      <c r="A108" s="19" t="s">
        <v>35</v>
      </c>
      <c s="23" t="s">
        <v>208</v>
      </c>
      <c s="23" t="s">
        <v>209</v>
      </c>
      <c s="19" t="s">
        <v>37</v>
      </c>
      <c s="24" t="s">
        <v>210</v>
      </c>
      <c s="25" t="s">
        <v>107</v>
      </c>
      <c s="26">
        <v>9.24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211</v>
      </c>
    </row>
    <row r="110" spans="1:5" ht="12.75">
      <c r="A110" s="30" t="s">
        <v>42</v>
      </c>
      <c r="E110" s="31" t="s">
        <v>212</v>
      </c>
    </row>
    <row r="111" spans="1:5" ht="369.75">
      <c r="A111" t="s">
        <v>43</v>
      </c>
      <c r="E111" s="29" t="s">
        <v>213</v>
      </c>
    </row>
    <row r="112" spans="1:18" ht="12.75" customHeight="1">
      <c r="A112" s="5" t="s">
        <v>33</v>
      </c>
      <c s="5"/>
      <c s="35" t="s">
        <v>23</v>
      </c>
      <c s="5"/>
      <c s="21" t="s">
        <v>214</v>
      </c>
      <c s="5"/>
      <c s="5"/>
      <c s="5"/>
      <c s="36">
        <f>0+Q112</f>
      </c>
      <c r="O112">
        <f>0+R112</f>
      </c>
      <c r="Q112">
        <f>0+I113+I117+I121+I125</f>
      </c>
      <c>
        <f>0+O113+O117+O121+O125</f>
      </c>
    </row>
    <row r="113" spans="1:16" ht="12.75">
      <c r="A113" s="19" t="s">
        <v>35</v>
      </c>
      <c s="23" t="s">
        <v>215</v>
      </c>
      <c s="23" t="s">
        <v>216</v>
      </c>
      <c s="19" t="s">
        <v>37</v>
      </c>
      <c s="24" t="s">
        <v>217</v>
      </c>
      <c s="25" t="s">
        <v>107</v>
      </c>
      <c s="26">
        <v>5.13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218</v>
      </c>
    </row>
    <row r="115" spans="1:5" ht="63.75">
      <c r="A115" s="30" t="s">
        <v>42</v>
      </c>
      <c r="E115" s="31" t="s">
        <v>219</v>
      </c>
    </row>
    <row r="116" spans="1:5" ht="369.75">
      <c r="A116" t="s">
        <v>43</v>
      </c>
      <c r="E116" s="29" t="s">
        <v>213</v>
      </c>
    </row>
    <row r="117" spans="1:16" ht="12.75">
      <c r="A117" s="19" t="s">
        <v>35</v>
      </c>
      <c s="23" t="s">
        <v>220</v>
      </c>
      <c s="23" t="s">
        <v>221</v>
      </c>
      <c s="19" t="s">
        <v>37</v>
      </c>
      <c s="24" t="s">
        <v>222</v>
      </c>
      <c s="25" t="s">
        <v>107</v>
      </c>
      <c s="26">
        <v>2.4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223</v>
      </c>
    </row>
    <row r="119" spans="1:5" ht="12.75">
      <c r="A119" s="30" t="s">
        <v>42</v>
      </c>
      <c r="E119" s="31" t="s">
        <v>224</v>
      </c>
    </row>
    <row r="120" spans="1:5" ht="369.75">
      <c r="A120" t="s">
        <v>43</v>
      </c>
      <c r="E120" s="29" t="s">
        <v>213</v>
      </c>
    </row>
    <row r="121" spans="1:16" ht="12.75">
      <c r="A121" s="19" t="s">
        <v>35</v>
      </c>
      <c s="23" t="s">
        <v>225</v>
      </c>
      <c s="23" t="s">
        <v>226</v>
      </c>
      <c s="19" t="s">
        <v>37</v>
      </c>
      <c s="24" t="s">
        <v>227</v>
      </c>
      <c s="25" t="s">
        <v>107</v>
      </c>
      <c s="26">
        <v>19.2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228</v>
      </c>
    </row>
    <row r="123" spans="1:5" ht="12.75">
      <c r="A123" s="30" t="s">
        <v>42</v>
      </c>
      <c r="E123" s="31" t="s">
        <v>229</v>
      </c>
    </row>
    <row r="124" spans="1:5" ht="38.25">
      <c r="A124" t="s">
        <v>43</v>
      </c>
      <c r="E124" s="29" t="s">
        <v>230</v>
      </c>
    </row>
    <row r="125" spans="1:16" ht="12.75">
      <c r="A125" s="19" t="s">
        <v>35</v>
      </c>
      <c s="23" t="s">
        <v>231</v>
      </c>
      <c s="23" t="s">
        <v>232</v>
      </c>
      <c s="19" t="s">
        <v>37</v>
      </c>
      <c s="24" t="s">
        <v>233</v>
      </c>
      <c s="25" t="s">
        <v>107</v>
      </c>
      <c s="26">
        <v>5.25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.5">
      <c r="A126" s="28" t="s">
        <v>40</v>
      </c>
      <c r="E126" s="29" t="s">
        <v>234</v>
      </c>
    </row>
    <row r="127" spans="1:5" ht="51">
      <c r="A127" s="30" t="s">
        <v>42</v>
      </c>
      <c r="E127" s="31" t="s">
        <v>235</v>
      </c>
    </row>
    <row r="128" spans="1:5" ht="102">
      <c r="A128" t="s">
        <v>43</v>
      </c>
      <c r="E128" s="29" t="s">
        <v>236</v>
      </c>
    </row>
    <row r="129" spans="1:18" ht="12.75" customHeight="1">
      <c r="A129" s="5" t="s">
        <v>33</v>
      </c>
      <c s="5"/>
      <c s="35" t="s">
        <v>25</v>
      </c>
      <c s="5"/>
      <c s="21" t="s">
        <v>237</v>
      </c>
      <c s="5"/>
      <c s="5"/>
      <c s="5"/>
      <c s="36">
        <f>0+Q129</f>
      </c>
      <c r="O129">
        <f>0+R129</f>
      </c>
      <c r="Q129">
        <f>0+I130+I134+I138+I142+I146</f>
      </c>
      <c>
        <f>0+O130+O134+O138+O142+O146</f>
      </c>
    </row>
    <row r="130" spans="1:16" ht="12.75">
      <c r="A130" s="19" t="s">
        <v>35</v>
      </c>
      <c s="23" t="s">
        <v>238</v>
      </c>
      <c s="23" t="s">
        <v>239</v>
      </c>
      <c s="19" t="s">
        <v>37</v>
      </c>
      <c s="24" t="s">
        <v>240</v>
      </c>
      <c s="25" t="s">
        <v>97</v>
      </c>
      <c s="26">
        <v>23518.68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241</v>
      </c>
    </row>
    <row r="132" spans="1:5" ht="165.75">
      <c r="A132" s="30" t="s">
        <v>42</v>
      </c>
      <c r="E132" s="31" t="s">
        <v>242</v>
      </c>
    </row>
    <row r="133" spans="1:5" ht="51">
      <c r="A133" t="s">
        <v>43</v>
      </c>
      <c r="E133" s="29" t="s">
        <v>243</v>
      </c>
    </row>
    <row r="134" spans="1:16" ht="12.75">
      <c r="A134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97</v>
      </c>
      <c s="26">
        <v>5314.75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25.5">
      <c r="A135" s="28" t="s">
        <v>40</v>
      </c>
      <c r="E135" s="29" t="s">
        <v>247</v>
      </c>
    </row>
    <row r="136" spans="1:5" ht="51">
      <c r="A136" s="30" t="s">
        <v>42</v>
      </c>
      <c r="E136" s="31" t="s">
        <v>248</v>
      </c>
    </row>
    <row r="137" spans="1:5" ht="51">
      <c r="A137" t="s">
        <v>43</v>
      </c>
      <c r="E137" s="29" t="s">
        <v>249</v>
      </c>
    </row>
    <row r="138" spans="1:16" ht="12.75">
      <c r="A138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97</v>
      </c>
      <c s="26">
        <v>5332.5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253</v>
      </c>
    </row>
    <row r="140" spans="1:5" ht="51">
      <c r="A140" s="30" t="s">
        <v>42</v>
      </c>
      <c r="E140" s="31" t="s">
        <v>254</v>
      </c>
    </row>
    <row r="141" spans="1:5" ht="51">
      <c r="A141" t="s">
        <v>43</v>
      </c>
      <c r="E141" s="29" t="s">
        <v>249</v>
      </c>
    </row>
    <row r="142" spans="1:16" ht="12.75">
      <c r="A142" s="19" t="s">
        <v>35</v>
      </c>
      <c s="23" t="s">
        <v>255</v>
      </c>
      <c s="23" t="s">
        <v>256</v>
      </c>
      <c s="19" t="s">
        <v>37</v>
      </c>
      <c s="24" t="s">
        <v>257</v>
      </c>
      <c s="25" t="s">
        <v>97</v>
      </c>
      <c s="26">
        <v>5332.5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258</v>
      </c>
    </row>
    <row r="144" spans="1:5" ht="51">
      <c r="A144" s="30" t="s">
        <v>42</v>
      </c>
      <c r="E144" s="31" t="s">
        <v>254</v>
      </c>
    </row>
    <row r="145" spans="1:5" ht="140.25">
      <c r="A145" t="s">
        <v>43</v>
      </c>
      <c r="E145" s="29" t="s">
        <v>259</v>
      </c>
    </row>
    <row r="146" spans="1:16" ht="12.75">
      <c r="A146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97</v>
      </c>
      <c s="26">
        <v>5314.75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263</v>
      </c>
    </row>
    <row r="148" spans="1:5" ht="51">
      <c r="A148" s="30" t="s">
        <v>42</v>
      </c>
      <c r="E148" s="31" t="s">
        <v>248</v>
      </c>
    </row>
    <row r="149" spans="1:5" ht="140.25">
      <c r="A149" t="s">
        <v>43</v>
      </c>
      <c r="E149" s="29" t="s">
        <v>259</v>
      </c>
    </row>
    <row r="150" spans="1:18" ht="12.75" customHeight="1">
      <c r="A150" s="5" t="s">
        <v>33</v>
      </c>
      <c s="5"/>
      <c s="35" t="s">
        <v>61</v>
      </c>
      <c s="5"/>
      <c s="21" t="s">
        <v>264</v>
      </c>
      <c s="5"/>
      <c s="5"/>
      <c s="5"/>
      <c s="36">
        <f>0+Q150</f>
      </c>
      <c r="O150">
        <f>0+R150</f>
      </c>
      <c r="Q150">
        <f>0+I151+I155+I159+I163+I167</f>
      </c>
      <c>
        <f>0+O151+O155+O159+O163+O167</f>
      </c>
    </row>
    <row r="151" spans="1:16" ht="25.5">
      <c r="A151" s="19" t="s">
        <v>35</v>
      </c>
      <c s="23" t="s">
        <v>265</v>
      </c>
      <c s="23" t="s">
        <v>266</v>
      </c>
      <c s="19" t="s">
        <v>37</v>
      </c>
      <c s="24" t="s">
        <v>267</v>
      </c>
      <c s="25" t="s">
        <v>97</v>
      </c>
      <c s="26">
        <v>32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37</v>
      </c>
    </row>
    <row r="153" spans="1:5" ht="12.75">
      <c r="A153" s="30" t="s">
        <v>42</v>
      </c>
      <c r="E153" s="31" t="s">
        <v>268</v>
      </c>
    </row>
    <row r="154" spans="1:5" ht="191.25">
      <c r="A154" t="s">
        <v>43</v>
      </c>
      <c r="E154" s="29" t="s">
        <v>269</v>
      </c>
    </row>
    <row r="155" spans="1:16" ht="25.5">
      <c r="A155" s="19" t="s">
        <v>35</v>
      </c>
      <c s="23" t="s">
        <v>270</v>
      </c>
      <c s="23" t="s">
        <v>271</v>
      </c>
      <c s="19" t="s">
        <v>37</v>
      </c>
      <c s="24" t="s">
        <v>272</v>
      </c>
      <c s="25" t="s">
        <v>97</v>
      </c>
      <c s="26">
        <v>19.2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37</v>
      </c>
    </row>
    <row r="157" spans="1:5" ht="12.75">
      <c r="A157" s="30" t="s">
        <v>42</v>
      </c>
      <c r="E157" s="31" t="s">
        <v>273</v>
      </c>
    </row>
    <row r="158" spans="1:5" ht="191.25">
      <c r="A158" t="s">
        <v>43</v>
      </c>
      <c r="E158" s="29" t="s">
        <v>269</v>
      </c>
    </row>
    <row r="159" spans="1:16" ht="25.5">
      <c r="A159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97</v>
      </c>
      <c s="26">
        <v>12.8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37</v>
      </c>
    </row>
    <row r="161" spans="1:5" ht="12.75">
      <c r="A161" s="30" t="s">
        <v>42</v>
      </c>
      <c r="E161" s="31" t="s">
        <v>277</v>
      </c>
    </row>
    <row r="162" spans="1:5" ht="204">
      <c r="A162" t="s">
        <v>43</v>
      </c>
      <c r="E162" s="29" t="s">
        <v>278</v>
      </c>
    </row>
    <row r="163" spans="1:16" ht="12.75">
      <c r="A163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97</v>
      </c>
      <c s="26">
        <v>32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282</v>
      </c>
    </row>
    <row r="165" spans="1:5" ht="12.75">
      <c r="A165" s="30" t="s">
        <v>42</v>
      </c>
      <c r="E165" s="31" t="s">
        <v>268</v>
      </c>
    </row>
    <row r="166" spans="1:5" ht="38.25">
      <c r="A166" t="s">
        <v>43</v>
      </c>
      <c r="E166" s="29" t="s">
        <v>283</v>
      </c>
    </row>
    <row r="167" spans="1:16" ht="12.75">
      <c r="A167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97</v>
      </c>
      <c s="26">
        <v>37.4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287</v>
      </c>
    </row>
    <row r="169" spans="1:5" ht="12.75">
      <c r="A169" s="30" t="s">
        <v>42</v>
      </c>
      <c r="E169" s="31" t="s">
        <v>288</v>
      </c>
    </row>
    <row r="170" spans="1:5" ht="51">
      <c r="A170" t="s">
        <v>43</v>
      </c>
      <c r="E170" s="29" t="s">
        <v>289</v>
      </c>
    </row>
    <row r="171" spans="1:18" ht="12.75" customHeight="1">
      <c r="A171" s="5" t="s">
        <v>33</v>
      </c>
      <c s="5"/>
      <c s="35" t="s">
        <v>65</v>
      </c>
      <c s="5"/>
      <c s="21" t="s">
        <v>290</v>
      </c>
      <c s="5"/>
      <c s="5"/>
      <c s="5"/>
      <c s="36">
        <f>0+Q171</f>
      </c>
      <c r="O171">
        <f>0+R171</f>
      </c>
      <c r="Q171">
        <f>0+I172+I176+I180+I184+I188+I192+I196+I200</f>
      </c>
      <c>
        <f>0+O172+O176+O180+O184+O188+O192+O196+O200</f>
      </c>
    </row>
    <row r="172" spans="1:16" ht="12.75">
      <c r="A172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124</v>
      </c>
      <c s="26">
        <v>183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294</v>
      </c>
    </row>
    <row r="174" spans="1:5" ht="38.25">
      <c r="A174" s="30" t="s">
        <v>42</v>
      </c>
      <c r="E174" s="31" t="s">
        <v>295</v>
      </c>
    </row>
    <row r="175" spans="1:5" ht="255">
      <c r="A175" t="s">
        <v>43</v>
      </c>
      <c r="E175" s="29" t="s">
        <v>296</v>
      </c>
    </row>
    <row r="176" spans="1:16" ht="12.75">
      <c r="A176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124</v>
      </c>
      <c s="26">
        <v>420.5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300</v>
      </c>
    </row>
    <row r="178" spans="1:5" ht="12.75">
      <c r="A178" s="30" t="s">
        <v>42</v>
      </c>
      <c r="E178" s="31" t="s">
        <v>301</v>
      </c>
    </row>
    <row r="179" spans="1:5" ht="255">
      <c r="A179" t="s">
        <v>43</v>
      </c>
      <c r="E179" s="29" t="s">
        <v>296</v>
      </c>
    </row>
    <row r="180" spans="1:16" ht="12.75">
      <c r="A180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124</v>
      </c>
      <c s="26">
        <v>26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37</v>
      </c>
    </row>
    <row r="182" spans="1:5" ht="12.75">
      <c r="A182" s="30" t="s">
        <v>42</v>
      </c>
      <c r="E182" s="31" t="s">
        <v>305</v>
      </c>
    </row>
    <row r="183" spans="1:5" ht="242.25">
      <c r="A183" t="s">
        <v>43</v>
      </c>
      <c r="E183" s="29" t="s">
        <v>306</v>
      </c>
    </row>
    <row r="184" spans="1:16" ht="12.75">
      <c r="A184" s="19" t="s">
        <v>35</v>
      </c>
      <c s="23" t="s">
        <v>307</v>
      </c>
      <c s="23" t="s">
        <v>308</v>
      </c>
      <c s="19" t="s">
        <v>37</v>
      </c>
      <c s="24" t="s">
        <v>309</v>
      </c>
      <c s="25" t="s">
        <v>76</v>
      </c>
      <c s="26">
        <v>10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37</v>
      </c>
    </row>
    <row r="186" spans="1:5" ht="12.75">
      <c r="A186" s="30" t="s">
        <v>42</v>
      </c>
      <c r="E186" s="31" t="s">
        <v>310</v>
      </c>
    </row>
    <row r="187" spans="1:5" ht="255">
      <c r="A187" t="s">
        <v>43</v>
      </c>
      <c r="E187" s="29" t="s">
        <v>311</v>
      </c>
    </row>
    <row r="188" spans="1:16" ht="12.75">
      <c r="A188" s="19" t="s">
        <v>35</v>
      </c>
      <c s="23" t="s">
        <v>312</v>
      </c>
      <c s="23" t="s">
        <v>313</v>
      </c>
      <c s="19" t="s">
        <v>37</v>
      </c>
      <c s="24" t="s">
        <v>314</v>
      </c>
      <c s="25" t="s">
        <v>76</v>
      </c>
      <c s="26">
        <v>4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37</v>
      </c>
    </row>
    <row r="190" spans="1:5" ht="12.75">
      <c r="A190" s="30" t="s">
        <v>42</v>
      </c>
      <c r="E190" s="31" t="s">
        <v>315</v>
      </c>
    </row>
    <row r="191" spans="1:5" ht="255">
      <c r="A191" t="s">
        <v>43</v>
      </c>
      <c r="E191" s="29" t="s">
        <v>316</v>
      </c>
    </row>
    <row r="192" spans="1:16" ht="12.75">
      <c r="A192" s="19" t="s">
        <v>35</v>
      </c>
      <c s="23" t="s">
        <v>317</v>
      </c>
      <c s="23" t="s">
        <v>318</v>
      </c>
      <c s="19" t="s">
        <v>37</v>
      </c>
      <c s="24" t="s">
        <v>319</v>
      </c>
      <c s="25" t="s">
        <v>76</v>
      </c>
      <c s="26">
        <v>26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37</v>
      </c>
    </row>
    <row r="194" spans="1:5" ht="12.75">
      <c r="A194" s="30" t="s">
        <v>42</v>
      </c>
      <c r="E194" s="31" t="s">
        <v>320</v>
      </c>
    </row>
    <row r="195" spans="1:5" ht="76.5">
      <c r="A195" t="s">
        <v>43</v>
      </c>
      <c r="E195" s="29" t="s">
        <v>321</v>
      </c>
    </row>
    <row r="196" spans="1:16" ht="12.75">
      <c r="A196" s="19" t="s">
        <v>35</v>
      </c>
      <c s="23" t="s">
        <v>322</v>
      </c>
      <c s="23" t="s">
        <v>323</v>
      </c>
      <c s="19" t="s">
        <v>37</v>
      </c>
      <c s="24" t="s">
        <v>324</v>
      </c>
      <c s="25" t="s">
        <v>76</v>
      </c>
      <c s="26">
        <v>34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37</v>
      </c>
    </row>
    <row r="198" spans="1:5" ht="12.75">
      <c r="A198" s="30" t="s">
        <v>42</v>
      </c>
      <c r="E198" s="31" t="s">
        <v>325</v>
      </c>
    </row>
    <row r="199" spans="1:5" ht="25.5">
      <c r="A199" t="s">
        <v>43</v>
      </c>
      <c r="E199" s="29" t="s">
        <v>326</v>
      </c>
    </row>
    <row r="200" spans="1:16" ht="12.75">
      <c r="A200" s="19" t="s">
        <v>35</v>
      </c>
      <c s="23" t="s">
        <v>327</v>
      </c>
      <c s="23" t="s">
        <v>328</v>
      </c>
      <c s="19" t="s">
        <v>37</v>
      </c>
      <c s="24" t="s">
        <v>329</v>
      </c>
      <c s="25" t="s">
        <v>76</v>
      </c>
      <c s="26">
        <v>24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37</v>
      </c>
    </row>
    <row r="202" spans="1:5" ht="12.75">
      <c r="A202" s="30" t="s">
        <v>42</v>
      </c>
      <c r="E202" s="31" t="s">
        <v>330</v>
      </c>
    </row>
    <row r="203" spans="1:5" ht="25.5">
      <c r="A203" t="s">
        <v>43</v>
      </c>
      <c r="E203" s="29" t="s">
        <v>326</v>
      </c>
    </row>
    <row r="204" spans="1:18" ht="12.75" customHeight="1">
      <c r="A204" s="5" t="s">
        <v>33</v>
      </c>
      <c s="5"/>
      <c s="35" t="s">
        <v>30</v>
      </c>
      <c s="5"/>
      <c s="21" t="s">
        <v>331</v>
      </c>
      <c s="5"/>
      <c s="5"/>
      <c s="5"/>
      <c s="36">
        <f>0+Q204</f>
      </c>
      <c r="O204">
        <f>0+R204</f>
      </c>
      <c r="Q204">
        <f>0+I205+I209+I213+I217+I221+I225+I229+I233+I237+I241+I245+I249+I253+I257+I261+I265+I269+I273</f>
      </c>
      <c>
        <f>0+O205+O209+O213+O217+O221+O225+O229+O233+O237+O241+O245+O249+O253+O257+O261+O265+O269+O273</f>
      </c>
    </row>
    <row r="205" spans="1:16" ht="12.75">
      <c r="A205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97</v>
      </c>
      <c s="26">
        <v>513.75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38.25">
      <c r="A206" s="28" t="s">
        <v>40</v>
      </c>
      <c r="E206" s="29" t="s">
        <v>335</v>
      </c>
    </row>
    <row r="207" spans="1:5" ht="127.5">
      <c r="A207" s="30" t="s">
        <v>42</v>
      </c>
      <c r="E207" s="31" t="s">
        <v>336</v>
      </c>
    </row>
    <row r="208" spans="1:5" ht="153">
      <c r="A208" t="s">
        <v>43</v>
      </c>
      <c r="E208" s="29" t="s">
        <v>337</v>
      </c>
    </row>
    <row r="209" spans="1:16" ht="12.75">
      <c r="A209" s="19" t="s">
        <v>35</v>
      </c>
      <c s="23" t="s">
        <v>338</v>
      </c>
      <c s="23" t="s">
        <v>339</v>
      </c>
      <c s="19" t="s">
        <v>37</v>
      </c>
      <c s="24" t="s">
        <v>340</v>
      </c>
      <c s="25" t="s">
        <v>124</v>
      </c>
      <c s="26">
        <v>8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25.5">
      <c r="A210" s="28" t="s">
        <v>40</v>
      </c>
      <c r="E210" s="29" t="s">
        <v>341</v>
      </c>
    </row>
    <row r="211" spans="1:5" ht="12.75">
      <c r="A211" s="30" t="s">
        <v>42</v>
      </c>
      <c r="E211" s="31" t="s">
        <v>342</v>
      </c>
    </row>
    <row r="212" spans="1:5" ht="63.75">
      <c r="A212" t="s">
        <v>43</v>
      </c>
      <c r="E212" s="29" t="s">
        <v>343</v>
      </c>
    </row>
    <row r="213" spans="1:16" ht="12.75">
      <c r="A213" s="19" t="s">
        <v>35</v>
      </c>
      <c s="23" t="s">
        <v>344</v>
      </c>
      <c s="23" t="s">
        <v>345</v>
      </c>
      <c s="19" t="s">
        <v>37</v>
      </c>
      <c s="24" t="s">
        <v>346</v>
      </c>
      <c s="25" t="s">
        <v>124</v>
      </c>
      <c s="26">
        <v>8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347</v>
      </c>
    </row>
    <row r="215" spans="1:5" ht="12.75">
      <c r="A215" s="30" t="s">
        <v>42</v>
      </c>
      <c r="E215" s="31" t="s">
        <v>348</v>
      </c>
    </row>
    <row r="216" spans="1:5" ht="25.5">
      <c r="A216" t="s">
        <v>43</v>
      </c>
      <c r="E216" s="29" t="s">
        <v>349</v>
      </c>
    </row>
    <row r="217" spans="1:16" ht="12.75">
      <c r="A217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76</v>
      </c>
      <c s="26">
        <v>2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12.75">
      <c r="A218" s="28" t="s">
        <v>40</v>
      </c>
      <c r="E218" s="29" t="s">
        <v>37</v>
      </c>
    </row>
    <row r="219" spans="1:5" ht="12.75">
      <c r="A219" s="30" t="s">
        <v>42</v>
      </c>
      <c r="E219" s="31" t="s">
        <v>353</v>
      </c>
    </row>
    <row r="220" spans="1:5" ht="25.5">
      <c r="A220" t="s">
        <v>43</v>
      </c>
      <c r="E220" s="29" t="s">
        <v>354</v>
      </c>
    </row>
    <row r="221" spans="1:16" ht="25.5">
      <c r="A221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76</v>
      </c>
      <c s="26">
        <v>35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37</v>
      </c>
    </row>
    <row r="223" spans="1:5" ht="38.25">
      <c r="A223" s="30" t="s">
        <v>42</v>
      </c>
      <c r="E223" s="31" t="s">
        <v>358</v>
      </c>
    </row>
    <row r="224" spans="1:5" ht="25.5">
      <c r="A224" t="s">
        <v>43</v>
      </c>
      <c r="E224" s="29" t="s">
        <v>359</v>
      </c>
    </row>
    <row r="225" spans="1:16" ht="12.75">
      <c r="A225" s="19" t="s">
        <v>35</v>
      </c>
      <c s="23" t="s">
        <v>360</v>
      </c>
      <c s="23" t="s">
        <v>361</v>
      </c>
      <c s="19" t="s">
        <v>37</v>
      </c>
      <c s="24" t="s">
        <v>362</v>
      </c>
      <c s="25" t="s">
        <v>76</v>
      </c>
      <c s="26">
        <v>18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37</v>
      </c>
    </row>
    <row r="227" spans="1:5" ht="12.75">
      <c r="A227" s="30" t="s">
        <v>42</v>
      </c>
      <c r="E227" s="31" t="s">
        <v>363</v>
      </c>
    </row>
    <row r="228" spans="1:5" ht="25.5">
      <c r="A228" t="s">
        <v>43</v>
      </c>
      <c r="E228" s="29" t="s">
        <v>364</v>
      </c>
    </row>
    <row r="229" spans="1:16" ht="25.5">
      <c r="A229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76</v>
      </c>
      <c s="26">
        <v>25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37</v>
      </c>
    </row>
    <row r="231" spans="1:5" ht="38.25">
      <c r="A231" s="30" t="s">
        <v>42</v>
      </c>
      <c r="E231" s="31" t="s">
        <v>368</v>
      </c>
    </row>
    <row r="232" spans="1:5" ht="25.5">
      <c r="A232" t="s">
        <v>43</v>
      </c>
      <c r="E232" s="29" t="s">
        <v>369</v>
      </c>
    </row>
    <row r="233" spans="1:16" ht="12.75">
      <c r="A233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76</v>
      </c>
      <c s="26">
        <v>10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37</v>
      </c>
    </row>
    <row r="235" spans="1:5" ht="12.75">
      <c r="A235" s="30" t="s">
        <v>42</v>
      </c>
      <c r="E235" s="31" t="s">
        <v>373</v>
      </c>
    </row>
    <row r="236" spans="1:5" ht="25.5">
      <c r="A236" t="s">
        <v>43</v>
      </c>
      <c r="E236" s="29" t="s">
        <v>364</v>
      </c>
    </row>
    <row r="237" spans="1:16" ht="25.5">
      <c r="A237" s="19" t="s">
        <v>35</v>
      </c>
      <c s="23" t="s">
        <v>374</v>
      </c>
      <c s="23" t="s">
        <v>375</v>
      </c>
      <c s="19" t="s">
        <v>37</v>
      </c>
      <c s="24" t="s">
        <v>376</v>
      </c>
      <c s="25" t="s">
        <v>97</v>
      </c>
      <c s="26">
        <v>298.875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37</v>
      </c>
    </row>
    <row r="239" spans="1:5" ht="114.75">
      <c r="A239" s="30" t="s">
        <v>42</v>
      </c>
      <c r="E239" s="31" t="s">
        <v>377</v>
      </c>
    </row>
    <row r="240" spans="1:5" ht="38.25">
      <c r="A240" t="s">
        <v>43</v>
      </c>
      <c r="E240" s="29" t="s">
        <v>378</v>
      </c>
    </row>
    <row r="241" spans="1:16" ht="25.5">
      <c r="A241" s="19" t="s">
        <v>35</v>
      </c>
      <c s="23" t="s">
        <v>379</v>
      </c>
      <c s="23" t="s">
        <v>380</v>
      </c>
      <c s="19" t="s">
        <v>37</v>
      </c>
      <c s="24" t="s">
        <v>381</v>
      </c>
      <c s="25" t="s">
        <v>97</v>
      </c>
      <c s="26">
        <v>298.875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40</v>
      </c>
      <c r="E242" s="29" t="s">
        <v>37</v>
      </c>
    </row>
    <row r="243" spans="1:5" ht="127.5">
      <c r="A243" s="30" t="s">
        <v>42</v>
      </c>
      <c r="E243" s="31" t="s">
        <v>382</v>
      </c>
    </row>
    <row r="244" spans="1:5" ht="38.25">
      <c r="A244" t="s">
        <v>43</v>
      </c>
      <c r="E244" s="29" t="s">
        <v>378</v>
      </c>
    </row>
    <row r="245" spans="1:16" ht="12.75">
      <c r="A245" s="19" t="s">
        <v>35</v>
      </c>
      <c s="23" t="s">
        <v>383</v>
      </c>
      <c s="23" t="s">
        <v>384</v>
      </c>
      <c s="19" t="s">
        <v>37</v>
      </c>
      <c s="24" t="s">
        <v>385</v>
      </c>
      <c s="25" t="s">
        <v>97</v>
      </c>
      <c s="26">
        <v>10.065</v>
      </c>
      <c s="27">
        <v>0</v>
      </c>
      <c s="27">
        <f>ROUND(ROUND(H245,2)*ROUND(G245,3),2)</f>
      </c>
      <c r="O245">
        <f>(I245*21)/100</f>
      </c>
      <c t="s">
        <v>13</v>
      </c>
    </row>
    <row r="246" spans="1:5" ht="12.75">
      <c r="A246" s="28" t="s">
        <v>40</v>
      </c>
      <c r="E246" s="29" t="s">
        <v>37</v>
      </c>
    </row>
    <row r="247" spans="1:5" ht="25.5">
      <c r="A247" s="30" t="s">
        <v>42</v>
      </c>
      <c r="E247" s="31" t="s">
        <v>386</v>
      </c>
    </row>
    <row r="248" spans="1:5" ht="38.25">
      <c r="A248" t="s">
        <v>43</v>
      </c>
      <c r="E248" s="29" t="s">
        <v>387</v>
      </c>
    </row>
    <row r="249" spans="1:16" ht="12.75">
      <c r="A249" s="19" t="s">
        <v>35</v>
      </c>
      <c s="23" t="s">
        <v>388</v>
      </c>
      <c s="23" t="s">
        <v>389</v>
      </c>
      <c s="19" t="s">
        <v>37</v>
      </c>
      <c s="24" t="s">
        <v>390</v>
      </c>
      <c s="25" t="s">
        <v>124</v>
      </c>
      <c s="26">
        <v>1422.5</v>
      </c>
      <c s="27">
        <v>0</v>
      </c>
      <c s="27">
        <f>ROUND(ROUND(H249,2)*ROUND(G249,3),2)</f>
      </c>
      <c r="O249">
        <f>(I249*21)/100</f>
      </c>
      <c t="s">
        <v>13</v>
      </c>
    </row>
    <row r="250" spans="1:5" ht="12.75">
      <c r="A250" s="28" t="s">
        <v>40</v>
      </c>
      <c r="E250" s="29" t="s">
        <v>37</v>
      </c>
    </row>
    <row r="251" spans="1:5" ht="255">
      <c r="A251" s="30" t="s">
        <v>42</v>
      </c>
      <c r="E251" s="31" t="s">
        <v>391</v>
      </c>
    </row>
    <row r="252" spans="1:5" ht="51">
      <c r="A252" t="s">
        <v>43</v>
      </c>
      <c r="E252" s="29" t="s">
        <v>392</v>
      </c>
    </row>
    <row r="253" spans="1:16" ht="12.75">
      <c r="A253" s="19" t="s">
        <v>35</v>
      </c>
      <c s="23" t="s">
        <v>393</v>
      </c>
      <c s="23" t="s">
        <v>394</v>
      </c>
      <c s="19" t="s">
        <v>37</v>
      </c>
      <c s="24" t="s">
        <v>395</v>
      </c>
      <c s="25" t="s">
        <v>124</v>
      </c>
      <c s="26">
        <v>24.5</v>
      </c>
      <c s="27">
        <v>0</v>
      </c>
      <c s="27">
        <f>ROUND(ROUND(H253,2)*ROUND(G253,3),2)</f>
      </c>
      <c r="O253">
        <f>(I253*21)/100</f>
      </c>
      <c t="s">
        <v>13</v>
      </c>
    </row>
    <row r="254" spans="1:5" ht="12.75">
      <c r="A254" s="28" t="s">
        <v>40</v>
      </c>
      <c r="E254" s="29" t="s">
        <v>396</v>
      </c>
    </row>
    <row r="255" spans="1:5" ht="12.75">
      <c r="A255" s="30" t="s">
        <v>42</v>
      </c>
      <c r="E255" s="31" t="s">
        <v>397</v>
      </c>
    </row>
    <row r="256" spans="1:5" ht="25.5">
      <c r="A256" t="s">
        <v>43</v>
      </c>
      <c r="E256" s="29" t="s">
        <v>398</v>
      </c>
    </row>
    <row r="257" spans="1:16" ht="12.75">
      <c r="A257" s="19" t="s">
        <v>35</v>
      </c>
      <c s="23" t="s">
        <v>399</v>
      </c>
      <c s="23" t="s">
        <v>400</v>
      </c>
      <c s="19" t="s">
        <v>37</v>
      </c>
      <c s="24" t="s">
        <v>401</v>
      </c>
      <c s="25" t="s">
        <v>124</v>
      </c>
      <c s="26">
        <v>36.5</v>
      </c>
      <c s="27">
        <v>0</v>
      </c>
      <c s="27">
        <f>ROUND(ROUND(H257,2)*ROUND(G257,3),2)</f>
      </c>
      <c r="O257">
        <f>(I257*21)/100</f>
      </c>
      <c t="s">
        <v>13</v>
      </c>
    </row>
    <row r="258" spans="1:5" ht="25.5">
      <c r="A258" s="28" t="s">
        <v>40</v>
      </c>
      <c r="E258" s="29" t="s">
        <v>402</v>
      </c>
    </row>
    <row r="259" spans="1:5" ht="12.75">
      <c r="A259" s="30" t="s">
        <v>42</v>
      </c>
      <c r="E259" s="31" t="s">
        <v>133</v>
      </c>
    </row>
    <row r="260" spans="1:5" ht="38.25">
      <c r="A260" t="s">
        <v>43</v>
      </c>
      <c r="E260" s="29" t="s">
        <v>403</v>
      </c>
    </row>
    <row r="261" spans="1:16" ht="25.5">
      <c r="A261" s="19" t="s">
        <v>35</v>
      </c>
      <c s="23" t="s">
        <v>404</v>
      </c>
      <c s="23" t="s">
        <v>405</v>
      </c>
      <c s="19" t="s">
        <v>37</v>
      </c>
      <c s="24" t="s">
        <v>406</v>
      </c>
      <c s="25" t="s">
        <v>124</v>
      </c>
      <c s="26">
        <v>9</v>
      </c>
      <c s="27">
        <v>0</v>
      </c>
      <c s="27">
        <f>ROUND(ROUND(H261,2)*ROUND(G261,3),2)</f>
      </c>
      <c r="O261">
        <f>(I261*21)/100</f>
      </c>
      <c t="s">
        <v>13</v>
      </c>
    </row>
    <row r="262" spans="1:5" ht="25.5">
      <c r="A262" s="28" t="s">
        <v>40</v>
      </c>
      <c r="E262" s="29" t="s">
        <v>407</v>
      </c>
    </row>
    <row r="263" spans="1:5" ht="12.75">
      <c r="A263" s="30" t="s">
        <v>42</v>
      </c>
      <c r="E263" s="31" t="s">
        <v>408</v>
      </c>
    </row>
    <row r="264" spans="1:5" ht="38.25">
      <c r="A264" t="s">
        <v>43</v>
      </c>
      <c r="E264" s="29" t="s">
        <v>403</v>
      </c>
    </row>
    <row r="265" spans="1:16" ht="12.75">
      <c r="A265" s="19" t="s">
        <v>35</v>
      </c>
      <c s="23" t="s">
        <v>409</v>
      </c>
      <c s="23" t="s">
        <v>410</v>
      </c>
      <c s="19" t="s">
        <v>37</v>
      </c>
      <c s="24" t="s">
        <v>411</v>
      </c>
      <c s="25" t="s">
        <v>124</v>
      </c>
      <c s="26">
        <v>395</v>
      </c>
      <c s="27">
        <v>0</v>
      </c>
      <c s="27">
        <f>ROUND(ROUND(H265,2)*ROUND(G265,3),2)</f>
      </c>
      <c r="O265">
        <f>(I265*21)/100</f>
      </c>
      <c t="s">
        <v>13</v>
      </c>
    </row>
    <row r="266" spans="1:5" ht="25.5">
      <c r="A266" s="28" t="s">
        <v>40</v>
      </c>
      <c r="E266" s="29" t="s">
        <v>412</v>
      </c>
    </row>
    <row r="267" spans="1:5" ht="25.5">
      <c r="A267" s="30" t="s">
        <v>42</v>
      </c>
      <c r="E267" s="31" t="s">
        <v>413</v>
      </c>
    </row>
    <row r="268" spans="1:5" ht="76.5">
      <c r="A268" t="s">
        <v>43</v>
      </c>
      <c r="E268" s="29" t="s">
        <v>414</v>
      </c>
    </row>
    <row r="269" spans="1:16" ht="12.75">
      <c r="A269" s="19" t="s">
        <v>35</v>
      </c>
      <c s="23" t="s">
        <v>415</v>
      </c>
      <c s="23" t="s">
        <v>416</v>
      </c>
      <c s="19" t="s">
        <v>37</v>
      </c>
      <c s="24" t="s">
        <v>417</v>
      </c>
      <c s="25" t="s">
        <v>124</v>
      </c>
      <c s="26">
        <v>8</v>
      </c>
      <c s="27">
        <v>0</v>
      </c>
      <c s="27">
        <f>ROUND(ROUND(H269,2)*ROUND(G269,3),2)</f>
      </c>
      <c r="O269">
        <f>(I269*21)/100</f>
      </c>
      <c t="s">
        <v>13</v>
      </c>
    </row>
    <row r="270" spans="1:5" ht="25.5">
      <c r="A270" s="28" t="s">
        <v>40</v>
      </c>
      <c r="E270" s="29" t="s">
        <v>113</v>
      </c>
    </row>
    <row r="271" spans="1:5" ht="12.75">
      <c r="A271" s="30" t="s">
        <v>42</v>
      </c>
      <c r="E271" s="31" t="s">
        <v>418</v>
      </c>
    </row>
    <row r="272" spans="1:5" ht="114.75">
      <c r="A272" t="s">
        <v>43</v>
      </c>
      <c r="E272" s="29" t="s">
        <v>419</v>
      </c>
    </row>
    <row r="273" spans="1:16" ht="12.75">
      <c r="A273" s="19" t="s">
        <v>35</v>
      </c>
      <c s="23" t="s">
        <v>420</v>
      </c>
      <c s="23" t="s">
        <v>421</v>
      </c>
      <c s="19" t="s">
        <v>37</v>
      </c>
      <c s="24" t="s">
        <v>422</v>
      </c>
      <c s="25" t="s">
        <v>76</v>
      </c>
      <c s="26">
        <v>15</v>
      </c>
      <c s="27">
        <v>0</v>
      </c>
      <c s="27">
        <f>ROUND(ROUND(H273,2)*ROUND(G273,3),2)</f>
      </c>
      <c r="O273">
        <f>(I273*21)/100</f>
      </c>
      <c t="s">
        <v>13</v>
      </c>
    </row>
    <row r="274" spans="1:5" ht="25.5">
      <c r="A274" s="28" t="s">
        <v>40</v>
      </c>
      <c r="E274" s="29" t="s">
        <v>113</v>
      </c>
    </row>
    <row r="275" spans="1:5" ht="12.75">
      <c r="A275" s="30" t="s">
        <v>42</v>
      </c>
      <c r="E275" s="31" t="s">
        <v>423</v>
      </c>
    </row>
    <row r="276" spans="1:5" ht="76.5">
      <c r="A276" t="s">
        <v>43</v>
      </c>
      <c r="E276" s="29" t="s">
        <v>424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0+O8+O21+O66+O75+O128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425</v>
      </c>
      <c s="32">
        <f>0+I8+I21+I66+I75+I128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425</v>
      </c>
      <c s="5"/>
      <c s="14" t="s">
        <v>426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674.621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53">
      <c r="A11" s="30" t="s">
        <v>42</v>
      </c>
      <c r="E11" s="31" t="s">
        <v>427</v>
      </c>
    </row>
    <row r="12" spans="1:5" ht="25.5">
      <c r="A12" t="s">
        <v>43</v>
      </c>
      <c r="E12" s="29" t="s">
        <v>90</v>
      </c>
    </row>
    <row r="13" spans="1:16" ht="12.75">
      <c r="A13" s="19" t="s">
        <v>35</v>
      </c>
      <c s="23" t="s">
        <v>13</v>
      </c>
      <c s="23" t="s">
        <v>91</v>
      </c>
      <c s="19" t="s">
        <v>37</v>
      </c>
      <c s="24" t="s">
        <v>92</v>
      </c>
      <c s="25" t="s">
        <v>88</v>
      </c>
      <c s="26">
        <v>62.233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89.25">
      <c r="A15" s="30" t="s">
        <v>42</v>
      </c>
      <c r="E15" s="31" t="s">
        <v>428</v>
      </c>
    </row>
    <row r="16" spans="1:5" ht="25.5">
      <c r="A16" t="s">
        <v>43</v>
      </c>
      <c r="E16" s="29" t="s">
        <v>90</v>
      </c>
    </row>
    <row r="17" spans="1:16" ht="12.75">
      <c r="A17" s="19" t="s">
        <v>35</v>
      </c>
      <c s="23" t="s">
        <v>12</v>
      </c>
      <c s="23" t="s">
        <v>429</v>
      </c>
      <c s="19" t="s">
        <v>37</v>
      </c>
      <c s="24" t="s">
        <v>430</v>
      </c>
      <c s="25" t="s">
        <v>107</v>
      </c>
      <c s="26">
        <v>39.8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431</v>
      </c>
    </row>
    <row r="20" spans="1:5" ht="25.5">
      <c r="A20" t="s">
        <v>43</v>
      </c>
      <c r="E20" s="29" t="s">
        <v>432</v>
      </c>
    </row>
    <row r="21" spans="1:18" ht="12.75" customHeight="1">
      <c r="A21" s="5" t="s">
        <v>33</v>
      </c>
      <c s="5"/>
      <c s="35" t="s">
        <v>19</v>
      </c>
      <c s="5"/>
      <c s="21" t="s">
        <v>94</v>
      </c>
      <c s="5"/>
      <c s="5"/>
      <c s="5"/>
      <c s="36">
        <f>0+Q21</f>
      </c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19" t="s">
        <v>35</v>
      </c>
      <c s="23" t="s">
        <v>23</v>
      </c>
      <c s="23" t="s">
        <v>433</v>
      </c>
      <c s="19" t="s">
        <v>37</v>
      </c>
      <c s="24" t="s">
        <v>434</v>
      </c>
      <c s="25" t="s">
        <v>107</v>
      </c>
      <c s="26">
        <v>35.64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435</v>
      </c>
    </row>
    <row r="24" spans="1:5" ht="25.5">
      <c r="A24" s="30" t="s">
        <v>42</v>
      </c>
      <c r="E24" s="31" t="s">
        <v>436</v>
      </c>
    </row>
    <row r="25" spans="1:5" ht="63.75">
      <c r="A25" t="s">
        <v>43</v>
      </c>
      <c r="E25" s="29" t="s">
        <v>115</v>
      </c>
    </row>
    <row r="26" spans="1:16" ht="12.75">
      <c r="A26" s="19" t="s">
        <v>35</v>
      </c>
      <c s="23" t="s">
        <v>25</v>
      </c>
      <c s="23" t="s">
        <v>111</v>
      </c>
      <c s="19" t="s">
        <v>37</v>
      </c>
      <c s="24" t="s">
        <v>112</v>
      </c>
      <c s="25" t="s">
        <v>107</v>
      </c>
      <c s="26">
        <v>22.68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113</v>
      </c>
    </row>
    <row r="28" spans="1:5" ht="25.5">
      <c r="A28" s="30" t="s">
        <v>42</v>
      </c>
      <c r="E28" s="31" t="s">
        <v>437</v>
      </c>
    </row>
    <row r="29" spans="1:5" ht="63.75">
      <c r="A29" t="s">
        <v>43</v>
      </c>
      <c r="E29" s="29" t="s">
        <v>115</v>
      </c>
    </row>
    <row r="30" spans="1:16" ht="25.5">
      <c r="A30" s="19" t="s">
        <v>35</v>
      </c>
      <c s="23" t="s">
        <v>27</v>
      </c>
      <c s="23" t="s">
        <v>438</v>
      </c>
      <c s="19" t="s">
        <v>37</v>
      </c>
      <c s="24" t="s">
        <v>439</v>
      </c>
      <c s="25" t="s">
        <v>107</v>
      </c>
      <c s="26">
        <v>0.3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440</v>
      </c>
    </row>
    <row r="32" spans="1:5" ht="12.75">
      <c r="A32" s="30" t="s">
        <v>42</v>
      </c>
      <c r="E32" s="31" t="s">
        <v>441</v>
      </c>
    </row>
    <row r="33" spans="1:5" ht="63.75">
      <c r="A33" t="s">
        <v>43</v>
      </c>
      <c r="E33" s="29" t="s">
        <v>442</v>
      </c>
    </row>
    <row r="34" spans="1:16" ht="25.5">
      <c r="A34" s="19" t="s">
        <v>35</v>
      </c>
      <c s="23" t="s">
        <v>61</v>
      </c>
      <c s="23" t="s">
        <v>116</v>
      </c>
      <c s="19" t="s">
        <v>37</v>
      </c>
      <c s="24" t="s">
        <v>117</v>
      </c>
      <c s="25" t="s">
        <v>107</v>
      </c>
      <c s="26">
        <v>275.46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440</v>
      </c>
    </row>
    <row r="36" spans="1:5" ht="127.5">
      <c r="A36" s="30" t="s">
        <v>42</v>
      </c>
      <c r="E36" s="31" t="s">
        <v>443</v>
      </c>
    </row>
    <row r="37" spans="1:5" ht="63.75">
      <c r="A37" t="s">
        <v>43</v>
      </c>
      <c r="E37" s="29" t="s">
        <v>115</v>
      </c>
    </row>
    <row r="38" spans="1:16" ht="12.75">
      <c r="A38" s="19" t="s">
        <v>35</v>
      </c>
      <c s="23" t="s">
        <v>65</v>
      </c>
      <c s="23" t="s">
        <v>119</v>
      </c>
      <c s="19" t="s">
        <v>37</v>
      </c>
      <c s="24" t="s">
        <v>120</v>
      </c>
      <c s="25" t="s">
        <v>107</v>
      </c>
      <c s="26">
        <v>13.9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108</v>
      </c>
    </row>
    <row r="40" spans="1:5" ht="25.5">
      <c r="A40" s="30" t="s">
        <v>42</v>
      </c>
      <c r="E40" s="31" t="s">
        <v>444</v>
      </c>
    </row>
    <row r="41" spans="1:5" ht="25.5">
      <c r="A41" t="s">
        <v>43</v>
      </c>
      <c r="E41" s="29" t="s">
        <v>110</v>
      </c>
    </row>
    <row r="42" spans="1:16" ht="12.75">
      <c r="A42" s="19" t="s">
        <v>35</v>
      </c>
      <c s="23" t="s">
        <v>30</v>
      </c>
      <c s="23" t="s">
        <v>122</v>
      </c>
      <c s="19" t="s">
        <v>37</v>
      </c>
      <c s="24" t="s">
        <v>123</v>
      </c>
      <c s="25" t="s">
        <v>124</v>
      </c>
      <c s="26">
        <v>34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440</v>
      </c>
    </row>
    <row r="44" spans="1:5" ht="12.75">
      <c r="A44" s="30" t="s">
        <v>42</v>
      </c>
      <c r="E44" s="31" t="s">
        <v>445</v>
      </c>
    </row>
    <row r="45" spans="1:5" ht="63.75">
      <c r="A45" t="s">
        <v>43</v>
      </c>
      <c r="E45" s="29" t="s">
        <v>115</v>
      </c>
    </row>
    <row r="46" spans="1:16" ht="12.75">
      <c r="A46" s="19" t="s">
        <v>35</v>
      </c>
      <c s="23" t="s">
        <v>32</v>
      </c>
      <c s="23" t="s">
        <v>126</v>
      </c>
      <c s="19" t="s">
        <v>37</v>
      </c>
      <c s="24" t="s">
        <v>127</v>
      </c>
      <c s="25" t="s">
        <v>107</v>
      </c>
      <c s="26">
        <v>5.56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128</v>
      </c>
    </row>
    <row r="48" spans="1:5" ht="12.75">
      <c r="A48" s="30" t="s">
        <v>42</v>
      </c>
      <c r="E48" s="31" t="s">
        <v>446</v>
      </c>
    </row>
    <row r="49" spans="1:5" ht="25.5">
      <c r="A49" t="s">
        <v>43</v>
      </c>
      <c r="E49" s="29" t="s">
        <v>110</v>
      </c>
    </row>
    <row r="50" spans="1:16" ht="12.75">
      <c r="A50" s="19" t="s">
        <v>35</v>
      </c>
      <c s="23" t="s">
        <v>79</v>
      </c>
      <c s="23" t="s">
        <v>130</v>
      </c>
      <c s="19" t="s">
        <v>37</v>
      </c>
      <c s="24" t="s">
        <v>131</v>
      </c>
      <c s="25" t="s">
        <v>124</v>
      </c>
      <c s="26">
        <v>909.5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51">
      <c r="A51" s="28" t="s">
        <v>40</v>
      </c>
      <c r="E51" s="29" t="s">
        <v>447</v>
      </c>
    </row>
    <row r="52" spans="1:5" ht="63.75">
      <c r="A52" s="30" t="s">
        <v>42</v>
      </c>
      <c r="E52" s="31" t="s">
        <v>448</v>
      </c>
    </row>
    <row r="53" spans="1:5" ht="25.5">
      <c r="A53" t="s">
        <v>43</v>
      </c>
      <c r="E53" s="29" t="s">
        <v>110</v>
      </c>
    </row>
    <row r="54" spans="1:16" ht="12.75">
      <c r="A54" s="19" t="s">
        <v>35</v>
      </c>
      <c s="23" t="s">
        <v>135</v>
      </c>
      <c s="23" t="s">
        <v>142</v>
      </c>
      <c s="19" t="s">
        <v>37</v>
      </c>
      <c s="24" t="s">
        <v>143</v>
      </c>
      <c s="25" t="s">
        <v>107</v>
      </c>
      <c s="26">
        <v>45.788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440</v>
      </c>
    </row>
    <row r="56" spans="1:5" ht="38.25">
      <c r="A56" s="30" t="s">
        <v>42</v>
      </c>
      <c r="E56" s="31" t="s">
        <v>449</v>
      </c>
    </row>
    <row r="57" spans="1:5" ht="369.75">
      <c r="A57" t="s">
        <v>43</v>
      </c>
      <c r="E57" s="29" t="s">
        <v>145</v>
      </c>
    </row>
    <row r="58" spans="1:16" ht="12.75">
      <c r="A58" s="19" t="s">
        <v>35</v>
      </c>
      <c s="23" t="s">
        <v>141</v>
      </c>
      <c s="23" t="s">
        <v>450</v>
      </c>
      <c s="19" t="s">
        <v>37</v>
      </c>
      <c s="24" t="s">
        <v>451</v>
      </c>
      <c s="25" t="s">
        <v>107</v>
      </c>
      <c s="26">
        <v>39.8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452</v>
      </c>
    </row>
    <row r="60" spans="1:5" ht="12.75">
      <c r="A60" s="30" t="s">
        <v>42</v>
      </c>
      <c r="E60" s="31" t="s">
        <v>453</v>
      </c>
    </row>
    <row r="61" spans="1:5" ht="306">
      <c r="A61" t="s">
        <v>43</v>
      </c>
      <c r="E61" s="29" t="s">
        <v>454</v>
      </c>
    </row>
    <row r="62" spans="1:16" ht="12.75">
      <c r="A62" s="19" t="s">
        <v>35</v>
      </c>
      <c s="23" t="s">
        <v>146</v>
      </c>
      <c s="23" t="s">
        <v>455</v>
      </c>
      <c s="19" t="s">
        <v>37</v>
      </c>
      <c s="24" t="s">
        <v>456</v>
      </c>
      <c s="25" t="s">
        <v>97</v>
      </c>
      <c s="26">
        <v>199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457</v>
      </c>
    </row>
    <row r="64" spans="1:5" ht="12.75">
      <c r="A64" s="30" t="s">
        <v>42</v>
      </c>
      <c r="E64" s="31" t="s">
        <v>458</v>
      </c>
    </row>
    <row r="65" spans="1:5" ht="38.25">
      <c r="A65" t="s">
        <v>43</v>
      </c>
      <c r="E65" s="29" t="s">
        <v>459</v>
      </c>
    </row>
    <row r="66" spans="1:18" ht="12.75" customHeight="1">
      <c r="A66" s="5" t="s">
        <v>33</v>
      </c>
      <c s="5"/>
      <c s="35" t="s">
        <v>23</v>
      </c>
      <c s="5"/>
      <c s="21" t="s">
        <v>214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9" t="s">
        <v>35</v>
      </c>
      <c s="23" t="s">
        <v>151</v>
      </c>
      <c s="23" t="s">
        <v>460</v>
      </c>
      <c s="19" t="s">
        <v>37</v>
      </c>
      <c s="24" t="s">
        <v>461</v>
      </c>
      <c s="25" t="s">
        <v>107</v>
      </c>
      <c s="26">
        <v>0.4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37</v>
      </c>
    </row>
    <row r="69" spans="1:5" ht="12.75">
      <c r="A69" s="30" t="s">
        <v>42</v>
      </c>
      <c r="E69" s="31" t="s">
        <v>462</v>
      </c>
    </row>
    <row r="70" spans="1:5" ht="369.75">
      <c r="A70" t="s">
        <v>43</v>
      </c>
      <c r="E70" s="29" t="s">
        <v>213</v>
      </c>
    </row>
    <row r="71" spans="1:16" ht="12.75">
      <c r="A71" s="19" t="s">
        <v>35</v>
      </c>
      <c s="23" t="s">
        <v>155</v>
      </c>
      <c s="23" t="s">
        <v>232</v>
      </c>
      <c s="19" t="s">
        <v>37</v>
      </c>
      <c s="24" t="s">
        <v>233</v>
      </c>
      <c s="25" t="s">
        <v>107</v>
      </c>
      <c s="26">
        <v>1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463</v>
      </c>
    </row>
    <row r="73" spans="1:5" ht="12.75">
      <c r="A73" s="30" t="s">
        <v>42</v>
      </c>
      <c r="E73" s="31" t="s">
        <v>464</v>
      </c>
    </row>
    <row r="74" spans="1:5" ht="102">
      <c r="A74" t="s">
        <v>43</v>
      </c>
      <c r="E74" s="29" t="s">
        <v>236</v>
      </c>
    </row>
    <row r="75" spans="1:18" ht="12.75" customHeight="1">
      <c r="A75" s="5" t="s">
        <v>33</v>
      </c>
      <c s="5"/>
      <c s="35" t="s">
        <v>25</v>
      </c>
      <c s="5"/>
      <c s="21" t="s">
        <v>237</v>
      </c>
      <c s="5"/>
      <c s="5"/>
      <c s="5"/>
      <c s="36">
        <f>0+Q75</f>
      </c>
      <c r="O75">
        <f>0+R75</f>
      </c>
      <c r="Q75">
        <f>0+I76+I80+I84+I88+I92+I96+I100+I104+I108+I112+I116+I120+I124</f>
      </c>
      <c>
        <f>0+O76+O80+O84+O88+O92+O96+O100+O104+O108+O112+O116+O120+O124</f>
      </c>
    </row>
    <row r="76" spans="1:16" ht="12.75">
      <c r="A76" s="19" t="s">
        <v>35</v>
      </c>
      <c s="23" t="s">
        <v>161</v>
      </c>
      <c s="23" t="s">
        <v>239</v>
      </c>
      <c s="19" t="s">
        <v>37</v>
      </c>
      <c s="24" t="s">
        <v>240</v>
      </c>
      <c s="25" t="s">
        <v>97</v>
      </c>
      <c s="26">
        <v>610.5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241</v>
      </c>
    </row>
    <row r="78" spans="1:5" ht="114.75">
      <c r="A78" s="30" t="s">
        <v>42</v>
      </c>
      <c r="E78" s="31" t="s">
        <v>465</v>
      </c>
    </row>
    <row r="79" spans="1:5" ht="51">
      <c r="A79" t="s">
        <v>43</v>
      </c>
      <c r="E79" s="29" t="s">
        <v>243</v>
      </c>
    </row>
    <row r="80" spans="1:16" ht="12.75">
      <c r="A80" s="19" t="s">
        <v>35</v>
      </c>
      <c s="23" t="s">
        <v>167</v>
      </c>
      <c s="23" t="s">
        <v>466</v>
      </c>
      <c s="19" t="s">
        <v>37</v>
      </c>
      <c s="24" t="s">
        <v>467</v>
      </c>
      <c s="25" t="s">
        <v>97</v>
      </c>
      <c s="26">
        <v>1072.68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158</v>
      </c>
    </row>
    <row r="82" spans="1:5" ht="102">
      <c r="A82" s="30" t="s">
        <v>42</v>
      </c>
      <c r="E82" s="31" t="s">
        <v>468</v>
      </c>
    </row>
    <row r="83" spans="1:5" ht="51">
      <c r="A83" t="s">
        <v>43</v>
      </c>
      <c r="E83" s="29" t="s">
        <v>243</v>
      </c>
    </row>
    <row r="84" spans="1:16" ht="12.75">
      <c r="A84" s="19" t="s">
        <v>35</v>
      </c>
      <c s="23" t="s">
        <v>173</v>
      </c>
      <c s="23" t="s">
        <v>469</v>
      </c>
      <c s="19" t="s">
        <v>37</v>
      </c>
      <c s="24" t="s">
        <v>470</v>
      </c>
      <c s="25" t="s">
        <v>97</v>
      </c>
      <c s="26">
        <v>76.23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158</v>
      </c>
    </row>
    <row r="86" spans="1:5" ht="38.25">
      <c r="A86" s="30" t="s">
        <v>42</v>
      </c>
      <c r="E86" s="31" t="s">
        <v>471</v>
      </c>
    </row>
    <row r="87" spans="1:5" ht="51">
      <c r="A87" t="s">
        <v>43</v>
      </c>
      <c r="E87" s="29" t="s">
        <v>243</v>
      </c>
    </row>
    <row r="88" spans="1:16" ht="12.75">
      <c r="A88" s="19" t="s">
        <v>35</v>
      </c>
      <c s="23" t="s">
        <v>178</v>
      </c>
      <c s="23" t="s">
        <v>245</v>
      </c>
      <c s="19" t="s">
        <v>37</v>
      </c>
      <c s="24" t="s">
        <v>246</v>
      </c>
      <c s="25" t="s">
        <v>97</v>
      </c>
      <c s="26">
        <v>155.5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472</v>
      </c>
    </row>
    <row r="90" spans="1:5" ht="25.5">
      <c r="A90" s="30" t="s">
        <v>42</v>
      </c>
      <c r="E90" s="31" t="s">
        <v>473</v>
      </c>
    </row>
    <row r="91" spans="1:5" ht="51">
      <c r="A91" t="s">
        <v>43</v>
      </c>
      <c r="E91" s="29" t="s">
        <v>249</v>
      </c>
    </row>
    <row r="92" spans="1:16" ht="12.75">
      <c r="A92" s="19" t="s">
        <v>35</v>
      </c>
      <c s="23" t="s">
        <v>182</v>
      </c>
      <c s="23" t="s">
        <v>251</v>
      </c>
      <c s="19" t="s">
        <v>37</v>
      </c>
      <c s="24" t="s">
        <v>252</v>
      </c>
      <c s="25" t="s">
        <v>97</v>
      </c>
      <c s="26">
        <v>173.5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253</v>
      </c>
    </row>
    <row r="94" spans="1:5" ht="25.5">
      <c r="A94" s="30" t="s">
        <v>42</v>
      </c>
      <c r="E94" s="31" t="s">
        <v>474</v>
      </c>
    </row>
    <row r="95" spans="1:5" ht="51">
      <c r="A95" t="s">
        <v>43</v>
      </c>
      <c r="E95" s="29" t="s">
        <v>249</v>
      </c>
    </row>
    <row r="96" spans="1:16" ht="12.75">
      <c r="A96" s="19" t="s">
        <v>35</v>
      </c>
      <c s="23" t="s">
        <v>188</v>
      </c>
      <c s="23" t="s">
        <v>475</v>
      </c>
      <c s="19" t="s">
        <v>37</v>
      </c>
      <c s="24" t="s">
        <v>476</v>
      </c>
      <c s="25" t="s">
        <v>107</v>
      </c>
      <c s="26">
        <v>25.17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477</v>
      </c>
    </row>
    <row r="98" spans="1:5" ht="25.5">
      <c r="A98" s="30" t="s">
        <v>42</v>
      </c>
      <c r="E98" s="31" t="s">
        <v>478</v>
      </c>
    </row>
    <row r="99" spans="1:5" ht="140.25">
      <c r="A99" t="s">
        <v>43</v>
      </c>
      <c r="E99" s="29" t="s">
        <v>259</v>
      </c>
    </row>
    <row r="100" spans="1:16" ht="12.75">
      <c r="A100" s="19" t="s">
        <v>35</v>
      </c>
      <c s="23" t="s">
        <v>195</v>
      </c>
      <c s="23" t="s">
        <v>256</v>
      </c>
      <c s="19" t="s">
        <v>37</v>
      </c>
      <c s="24" t="s">
        <v>257</v>
      </c>
      <c s="25" t="s">
        <v>97</v>
      </c>
      <c s="26">
        <v>173.5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258</v>
      </c>
    </row>
    <row r="102" spans="1:5" ht="25.5">
      <c r="A102" s="30" t="s">
        <v>42</v>
      </c>
      <c r="E102" s="31" t="s">
        <v>474</v>
      </c>
    </row>
    <row r="103" spans="1:5" ht="140.25">
      <c r="A103" t="s">
        <v>43</v>
      </c>
      <c r="E103" s="29" t="s">
        <v>259</v>
      </c>
    </row>
    <row r="104" spans="1:16" ht="12.75">
      <c r="A104" s="19" t="s">
        <v>35</v>
      </c>
      <c s="23" t="s">
        <v>201</v>
      </c>
      <c s="23" t="s">
        <v>261</v>
      </c>
      <c s="19" t="s">
        <v>37</v>
      </c>
      <c s="24" t="s">
        <v>262</v>
      </c>
      <c s="25" t="s">
        <v>97</v>
      </c>
      <c s="26">
        <v>155.5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263</v>
      </c>
    </row>
    <row r="106" spans="1:5" ht="25.5">
      <c r="A106" s="30" t="s">
        <v>42</v>
      </c>
      <c r="E106" s="31" t="s">
        <v>473</v>
      </c>
    </row>
    <row r="107" spans="1:5" ht="140.25">
      <c r="A107" t="s">
        <v>43</v>
      </c>
      <c r="E107" s="29" t="s">
        <v>259</v>
      </c>
    </row>
    <row r="108" spans="1:16" ht="12.75">
      <c r="A108" s="19" t="s">
        <v>35</v>
      </c>
      <c s="23" t="s">
        <v>208</v>
      </c>
      <c s="23" t="s">
        <v>479</v>
      </c>
      <c s="19" t="s">
        <v>37</v>
      </c>
      <c s="24" t="s">
        <v>480</v>
      </c>
      <c s="25" t="s">
        <v>97</v>
      </c>
      <c s="26">
        <v>513.5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481</v>
      </c>
    </row>
    <row r="110" spans="1:5" ht="25.5">
      <c r="A110" s="30" t="s">
        <v>42</v>
      </c>
      <c r="E110" s="31" t="s">
        <v>482</v>
      </c>
    </row>
    <row r="111" spans="1:5" ht="153">
      <c r="A111" t="s">
        <v>43</v>
      </c>
      <c r="E111" s="29" t="s">
        <v>483</v>
      </c>
    </row>
    <row r="112" spans="1:16" ht="12.75">
      <c r="A112" s="19" t="s">
        <v>35</v>
      </c>
      <c s="23" t="s">
        <v>215</v>
      </c>
      <c s="23" t="s">
        <v>484</v>
      </c>
      <c s="19" t="s">
        <v>37</v>
      </c>
      <c s="24" t="s">
        <v>485</v>
      </c>
      <c s="25" t="s">
        <v>97</v>
      </c>
      <c s="26">
        <v>253.6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481</v>
      </c>
    </row>
    <row r="114" spans="1:5" ht="114.75">
      <c r="A114" s="30" t="s">
        <v>42</v>
      </c>
      <c r="E114" s="31" t="s">
        <v>486</v>
      </c>
    </row>
    <row r="115" spans="1:5" ht="153">
      <c r="A115" t="s">
        <v>43</v>
      </c>
      <c r="E115" s="29" t="s">
        <v>483</v>
      </c>
    </row>
    <row r="116" spans="1:16" ht="25.5">
      <c r="A116" s="19" t="s">
        <v>35</v>
      </c>
      <c s="23" t="s">
        <v>220</v>
      </c>
      <c s="23" t="s">
        <v>487</v>
      </c>
      <c s="19" t="s">
        <v>37</v>
      </c>
      <c s="24" t="s">
        <v>488</v>
      </c>
      <c s="25" t="s">
        <v>97</v>
      </c>
      <c s="26">
        <v>4.64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481</v>
      </c>
    </row>
    <row r="118" spans="1:5" ht="12.75">
      <c r="A118" s="30" t="s">
        <v>42</v>
      </c>
      <c r="E118" s="31" t="s">
        <v>489</v>
      </c>
    </row>
    <row r="119" spans="1:5" ht="153">
      <c r="A119" t="s">
        <v>43</v>
      </c>
      <c r="E119" s="29" t="s">
        <v>483</v>
      </c>
    </row>
    <row r="120" spans="1:16" ht="25.5">
      <c r="A120" s="19" t="s">
        <v>35</v>
      </c>
      <c s="23" t="s">
        <v>225</v>
      </c>
      <c s="23" t="s">
        <v>490</v>
      </c>
      <c s="19" t="s">
        <v>37</v>
      </c>
      <c s="24" t="s">
        <v>491</v>
      </c>
      <c s="25" t="s">
        <v>97</v>
      </c>
      <c s="26">
        <v>97.68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481</v>
      </c>
    </row>
    <row r="122" spans="1:5" ht="127.5">
      <c r="A122" s="30" t="s">
        <v>42</v>
      </c>
      <c r="E122" s="31" t="s">
        <v>492</v>
      </c>
    </row>
    <row r="123" spans="1:5" ht="153">
      <c r="A123" t="s">
        <v>43</v>
      </c>
      <c r="E123" s="29" t="s">
        <v>483</v>
      </c>
    </row>
    <row r="124" spans="1:16" ht="25.5">
      <c r="A124" s="19" t="s">
        <v>35</v>
      </c>
      <c s="23" t="s">
        <v>231</v>
      </c>
      <c s="23" t="s">
        <v>493</v>
      </c>
      <c s="19" t="s">
        <v>37</v>
      </c>
      <c s="24" t="s">
        <v>494</v>
      </c>
      <c s="25" t="s">
        <v>97</v>
      </c>
      <c s="26">
        <v>101.44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481</v>
      </c>
    </row>
    <row r="126" spans="1:5" ht="102">
      <c r="A126" s="30" t="s">
        <v>42</v>
      </c>
      <c r="E126" s="31" t="s">
        <v>495</v>
      </c>
    </row>
    <row r="127" spans="1:5" ht="153">
      <c r="A127" t="s">
        <v>43</v>
      </c>
      <c r="E127" s="29" t="s">
        <v>483</v>
      </c>
    </row>
    <row r="128" spans="1:18" ht="12.75" customHeight="1">
      <c r="A128" s="5" t="s">
        <v>33</v>
      </c>
      <c s="5"/>
      <c s="35" t="s">
        <v>30</v>
      </c>
      <c s="5"/>
      <c s="21" t="s">
        <v>331</v>
      </c>
      <c s="5"/>
      <c s="5"/>
      <c s="5"/>
      <c s="36">
        <f>0+Q128</f>
      </c>
      <c r="O128">
        <f>0+R128</f>
      </c>
      <c r="Q128">
        <f>0+I129+I133+I137+I141+I145</f>
      </c>
      <c>
        <f>0+O129+O133+O137+O141+O145</f>
      </c>
    </row>
    <row r="129" spans="1:16" ht="12.75">
      <c r="A129" s="19" t="s">
        <v>35</v>
      </c>
      <c s="23" t="s">
        <v>238</v>
      </c>
      <c s="23" t="s">
        <v>496</v>
      </c>
      <c s="19" t="s">
        <v>37</v>
      </c>
      <c s="24" t="s">
        <v>497</v>
      </c>
      <c s="25" t="s">
        <v>124</v>
      </c>
      <c s="26">
        <v>162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25.5">
      <c r="A131" s="30" t="s">
        <v>42</v>
      </c>
      <c r="E131" s="31" t="s">
        <v>498</v>
      </c>
    </row>
    <row r="132" spans="1:5" ht="51">
      <c r="A132" t="s">
        <v>43</v>
      </c>
      <c r="E132" s="29" t="s">
        <v>392</v>
      </c>
    </row>
    <row r="133" spans="1:16" ht="12.75">
      <c r="A133" s="19" t="s">
        <v>35</v>
      </c>
      <c s="23" t="s">
        <v>244</v>
      </c>
      <c s="23" t="s">
        <v>389</v>
      </c>
      <c s="19" t="s">
        <v>37</v>
      </c>
      <c s="24" t="s">
        <v>390</v>
      </c>
      <c s="25" t="s">
        <v>124</v>
      </c>
      <c s="26">
        <v>59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25.5">
      <c r="A135" s="30" t="s">
        <v>42</v>
      </c>
      <c r="E135" s="31" t="s">
        <v>499</v>
      </c>
    </row>
    <row r="136" spans="1:5" ht="51">
      <c r="A136" t="s">
        <v>43</v>
      </c>
      <c r="E136" s="29" t="s">
        <v>392</v>
      </c>
    </row>
    <row r="137" spans="1:16" ht="12.75">
      <c r="A137" s="19" t="s">
        <v>35</v>
      </c>
      <c s="23" t="s">
        <v>250</v>
      </c>
      <c s="23" t="s">
        <v>394</v>
      </c>
      <c s="19" t="s">
        <v>37</v>
      </c>
      <c s="24" t="s">
        <v>395</v>
      </c>
      <c s="25" t="s">
        <v>124</v>
      </c>
      <c s="26">
        <v>47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396</v>
      </c>
    </row>
    <row r="139" spans="1:5" ht="12.75">
      <c r="A139" s="30" t="s">
        <v>42</v>
      </c>
      <c r="E139" s="31" t="s">
        <v>500</v>
      </c>
    </row>
    <row r="140" spans="1:5" ht="25.5">
      <c r="A140" t="s">
        <v>43</v>
      </c>
      <c r="E140" s="29" t="s">
        <v>398</v>
      </c>
    </row>
    <row r="141" spans="1:16" ht="12.75">
      <c r="A141" s="19" t="s">
        <v>35</v>
      </c>
      <c s="23" t="s">
        <v>255</v>
      </c>
      <c s="23" t="s">
        <v>501</v>
      </c>
      <c s="19" t="s">
        <v>37</v>
      </c>
      <c s="24" t="s">
        <v>502</v>
      </c>
      <c s="25" t="s">
        <v>124</v>
      </c>
      <c s="26">
        <v>862.5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396</v>
      </c>
    </row>
    <row r="143" spans="1:5" ht="25.5">
      <c r="A143" s="30" t="s">
        <v>42</v>
      </c>
      <c r="E143" s="31" t="s">
        <v>503</v>
      </c>
    </row>
    <row r="144" spans="1:5" ht="25.5">
      <c r="A144" t="s">
        <v>43</v>
      </c>
      <c r="E144" s="29" t="s">
        <v>398</v>
      </c>
    </row>
    <row r="145" spans="1:16" ht="12.75">
      <c r="A145" s="19" t="s">
        <v>35</v>
      </c>
      <c s="23" t="s">
        <v>260</v>
      </c>
      <c s="23" t="s">
        <v>400</v>
      </c>
      <c s="19" t="s">
        <v>37</v>
      </c>
      <c s="24" t="s">
        <v>401</v>
      </c>
      <c s="25" t="s">
        <v>124</v>
      </c>
      <c s="26">
        <v>909.5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402</v>
      </c>
    </row>
    <row r="147" spans="1:5" ht="63.75">
      <c r="A147" s="30" t="s">
        <v>42</v>
      </c>
      <c r="E147" s="31" t="s">
        <v>448</v>
      </c>
    </row>
    <row r="148" spans="1:5" ht="38.25">
      <c r="A148" t="s">
        <v>43</v>
      </c>
      <c r="E148" s="29" t="s">
        <v>403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0+O8+O21+O34+O51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504</v>
      </c>
      <c s="32">
        <f>0+I8+I21+I34+I51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504</v>
      </c>
      <c s="5"/>
      <c s="14" t="s">
        <v>505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506</v>
      </c>
      <c s="19" t="s">
        <v>37</v>
      </c>
      <c s="24" t="s">
        <v>507</v>
      </c>
      <c s="25" t="s">
        <v>88</v>
      </c>
      <c s="26">
        <v>95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508</v>
      </c>
    </row>
    <row r="11" spans="1:5" ht="12.75">
      <c r="A11" s="30" t="s">
        <v>42</v>
      </c>
      <c r="E11" s="31" t="s">
        <v>509</v>
      </c>
    </row>
    <row r="12" spans="1:5" ht="25.5">
      <c r="A12" t="s">
        <v>43</v>
      </c>
      <c r="E12" s="29" t="s">
        <v>90</v>
      </c>
    </row>
    <row r="13" spans="1:16" ht="12.75">
      <c r="A13" s="19" t="s">
        <v>35</v>
      </c>
      <c s="23" t="s">
        <v>13</v>
      </c>
      <c s="23" t="s">
        <v>510</v>
      </c>
      <c s="19" t="s">
        <v>37</v>
      </c>
      <c s="24" t="s">
        <v>511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512</v>
      </c>
    </row>
    <row r="15" spans="1:5" ht="12.75">
      <c r="A15" s="30" t="s">
        <v>42</v>
      </c>
      <c r="E15" s="31" t="s">
        <v>513</v>
      </c>
    </row>
    <row r="16" spans="1:5" ht="12.75">
      <c r="A16" t="s">
        <v>43</v>
      </c>
      <c r="E16" s="29" t="s">
        <v>83</v>
      </c>
    </row>
    <row r="17" spans="1:16" ht="12.75">
      <c r="A17" s="19" t="s">
        <v>35</v>
      </c>
      <c s="23" t="s">
        <v>12</v>
      </c>
      <c s="23" t="s">
        <v>514</v>
      </c>
      <c s="19" t="s">
        <v>37</v>
      </c>
      <c s="24" t="s">
        <v>515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516</v>
      </c>
    </row>
    <row r="19" spans="1:5" ht="12.75">
      <c r="A19" s="30" t="s">
        <v>42</v>
      </c>
      <c r="E19" s="31" t="s">
        <v>513</v>
      </c>
    </row>
    <row r="20" spans="1:5" ht="12.75">
      <c r="A20" t="s">
        <v>43</v>
      </c>
      <c r="E20" s="29" t="s">
        <v>48</v>
      </c>
    </row>
    <row r="21" spans="1:18" ht="12.75" customHeight="1">
      <c r="A21" s="5" t="s">
        <v>33</v>
      </c>
      <c s="5"/>
      <c s="35" t="s">
        <v>19</v>
      </c>
      <c s="5"/>
      <c s="21" t="s">
        <v>94</v>
      </c>
      <c s="5"/>
      <c s="5"/>
      <c s="5"/>
      <c s="36">
        <f>0+Q21</f>
      </c>
      <c r="O21">
        <f>0+R21</f>
      </c>
      <c r="Q21">
        <f>0+I22+I26+I30</f>
      </c>
      <c>
        <f>0+O22+O26+O30</f>
      </c>
    </row>
    <row r="22" spans="1:16" ht="12.75">
      <c r="A22" s="19" t="s">
        <v>35</v>
      </c>
      <c s="23" t="s">
        <v>23</v>
      </c>
      <c s="23" t="s">
        <v>126</v>
      </c>
      <c s="19" t="s">
        <v>37</v>
      </c>
      <c s="24" t="s">
        <v>127</v>
      </c>
      <c s="25" t="s">
        <v>107</v>
      </c>
      <c s="26">
        <v>150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89.25">
      <c r="A23" s="28" t="s">
        <v>40</v>
      </c>
      <c r="E23" s="29" t="s">
        <v>517</v>
      </c>
    </row>
    <row r="24" spans="1:5" ht="12.75">
      <c r="A24" s="30" t="s">
        <v>42</v>
      </c>
      <c r="E24" s="31" t="s">
        <v>518</v>
      </c>
    </row>
    <row r="25" spans="1:5" ht="63.75">
      <c r="A25" t="s">
        <v>43</v>
      </c>
      <c r="E25" s="29" t="s">
        <v>115</v>
      </c>
    </row>
    <row r="26" spans="1:16" ht="12.75">
      <c r="A26" s="19" t="s">
        <v>35</v>
      </c>
      <c s="23" t="s">
        <v>25</v>
      </c>
      <c s="23" t="s">
        <v>519</v>
      </c>
      <c s="19" t="s">
        <v>37</v>
      </c>
      <c s="24" t="s">
        <v>520</v>
      </c>
      <c s="25" t="s">
        <v>97</v>
      </c>
      <c s="26">
        <v>3000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521</v>
      </c>
    </row>
    <row r="28" spans="1:5" ht="12.75">
      <c r="A28" s="30" t="s">
        <v>42</v>
      </c>
      <c r="E28" s="31" t="s">
        <v>522</v>
      </c>
    </row>
    <row r="29" spans="1:5" ht="25.5">
      <c r="A29" t="s">
        <v>43</v>
      </c>
      <c r="E29" s="29" t="s">
        <v>523</v>
      </c>
    </row>
    <row r="30" spans="1:16" ht="12.75">
      <c r="A30" s="19" t="s">
        <v>35</v>
      </c>
      <c s="23" t="s">
        <v>27</v>
      </c>
      <c s="23" t="s">
        <v>524</v>
      </c>
      <c s="19" t="s">
        <v>37</v>
      </c>
      <c s="24" t="s">
        <v>525</v>
      </c>
      <c s="25" t="s">
        <v>107</v>
      </c>
      <c s="26">
        <v>50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526</v>
      </c>
    </row>
    <row r="32" spans="1:5" ht="12.75">
      <c r="A32" s="30" t="s">
        <v>42</v>
      </c>
      <c r="E32" s="31" t="s">
        <v>527</v>
      </c>
    </row>
    <row r="33" spans="1:5" ht="25.5">
      <c r="A33" t="s">
        <v>43</v>
      </c>
      <c r="E33" s="29" t="s">
        <v>523</v>
      </c>
    </row>
    <row r="34" spans="1:18" ht="12.75" customHeight="1">
      <c r="A34" s="5" t="s">
        <v>33</v>
      </c>
      <c s="5"/>
      <c s="35" t="s">
        <v>25</v>
      </c>
      <c s="5"/>
      <c s="21" t="s">
        <v>237</v>
      </c>
      <c s="5"/>
      <c s="5"/>
      <c s="5"/>
      <c s="36">
        <f>0+Q34</f>
      </c>
      <c r="O34">
        <f>0+R34</f>
      </c>
      <c r="Q34">
        <f>0+I35+I39+I43+I47</f>
      </c>
      <c>
        <f>0+O35+O39+O43+O47</f>
      </c>
    </row>
    <row r="35" spans="1:16" ht="12.75">
      <c r="A35" s="19" t="s">
        <v>35</v>
      </c>
      <c s="23" t="s">
        <v>61</v>
      </c>
      <c s="23" t="s">
        <v>528</v>
      </c>
      <c s="19" t="s">
        <v>37</v>
      </c>
      <c s="24" t="s">
        <v>529</v>
      </c>
      <c s="25" t="s">
        <v>97</v>
      </c>
      <c s="26">
        <v>3150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530</v>
      </c>
    </row>
    <row r="37" spans="1:5" ht="12.75">
      <c r="A37" s="30" t="s">
        <v>42</v>
      </c>
      <c r="E37" s="31" t="s">
        <v>531</v>
      </c>
    </row>
    <row r="38" spans="1:5" ht="102">
      <c r="A38" t="s">
        <v>43</v>
      </c>
      <c r="E38" s="29" t="s">
        <v>532</v>
      </c>
    </row>
    <row r="39" spans="1:16" ht="12.75">
      <c r="A39" s="19" t="s">
        <v>35</v>
      </c>
      <c s="23" t="s">
        <v>65</v>
      </c>
      <c s="23" t="s">
        <v>533</v>
      </c>
      <c s="19" t="s">
        <v>37</v>
      </c>
      <c s="24" t="s">
        <v>534</v>
      </c>
      <c s="25" t="s">
        <v>107</v>
      </c>
      <c s="26">
        <v>50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535</v>
      </c>
    </row>
    <row r="41" spans="1:5" ht="12.75">
      <c r="A41" s="30" t="s">
        <v>42</v>
      </c>
      <c r="E41" s="31" t="s">
        <v>527</v>
      </c>
    </row>
    <row r="42" spans="1:5" ht="102">
      <c r="A42" t="s">
        <v>43</v>
      </c>
      <c r="E42" s="29" t="s">
        <v>536</v>
      </c>
    </row>
    <row r="43" spans="1:16" ht="12.75">
      <c r="A43" s="19" t="s">
        <v>35</v>
      </c>
      <c s="23" t="s">
        <v>30</v>
      </c>
      <c s="23" t="s">
        <v>537</v>
      </c>
      <c s="19" t="s">
        <v>37</v>
      </c>
      <c s="24" t="s">
        <v>538</v>
      </c>
      <c s="25" t="s">
        <v>97</v>
      </c>
      <c s="26">
        <v>3000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51">
      <c r="A44" s="28" t="s">
        <v>40</v>
      </c>
      <c r="E44" s="29" t="s">
        <v>539</v>
      </c>
    </row>
    <row r="45" spans="1:5" ht="12.75">
      <c r="A45" s="30" t="s">
        <v>42</v>
      </c>
      <c r="E45" s="31" t="s">
        <v>522</v>
      </c>
    </row>
    <row r="46" spans="1:5" ht="51">
      <c r="A46" t="s">
        <v>43</v>
      </c>
      <c r="E46" s="29" t="s">
        <v>249</v>
      </c>
    </row>
    <row r="47" spans="1:16" ht="12.75">
      <c r="A47" s="19" t="s">
        <v>35</v>
      </c>
      <c s="23" t="s">
        <v>32</v>
      </c>
      <c s="23" t="s">
        <v>540</v>
      </c>
      <c s="19" t="s">
        <v>37</v>
      </c>
      <c s="24" t="s">
        <v>541</v>
      </c>
      <c s="25" t="s">
        <v>97</v>
      </c>
      <c s="26">
        <v>3000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521</v>
      </c>
    </row>
    <row r="49" spans="1:5" ht="12.75">
      <c r="A49" s="30" t="s">
        <v>42</v>
      </c>
      <c r="E49" s="31" t="s">
        <v>522</v>
      </c>
    </row>
    <row r="50" spans="1:5" ht="140.25">
      <c r="A50" t="s">
        <v>43</v>
      </c>
      <c r="E50" s="29" t="s">
        <v>259</v>
      </c>
    </row>
    <row r="51" spans="1:18" ht="12.75" customHeight="1">
      <c r="A51" s="5" t="s">
        <v>33</v>
      </c>
      <c s="5"/>
      <c s="35" t="s">
        <v>30</v>
      </c>
      <c s="5"/>
      <c s="21" t="s">
        <v>331</v>
      </c>
      <c s="5"/>
      <c s="5"/>
      <c s="5"/>
      <c s="36">
        <f>0+Q51</f>
      </c>
      <c r="O51">
        <f>0+R51</f>
      </c>
      <c r="Q51">
        <f>0+I52+I56+I60+I64+I68+I72</f>
      </c>
      <c>
        <f>0+O52+O56+O60+O64+O68+O72</f>
      </c>
    </row>
    <row r="52" spans="1:16" ht="25.5">
      <c r="A52" s="19" t="s">
        <v>35</v>
      </c>
      <c s="23" t="s">
        <v>79</v>
      </c>
      <c s="23" t="s">
        <v>542</v>
      </c>
      <c s="19" t="s">
        <v>543</v>
      </c>
      <c s="24" t="s">
        <v>544</v>
      </c>
      <c s="25" t="s">
        <v>76</v>
      </c>
      <c s="26">
        <v>14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545</v>
      </c>
    </row>
    <row r="54" spans="1:5" ht="12.75">
      <c r="A54" s="30" t="s">
        <v>42</v>
      </c>
      <c r="E54" s="31" t="s">
        <v>546</v>
      </c>
    </row>
    <row r="55" spans="1:5" ht="63.75">
      <c r="A55" t="s">
        <v>43</v>
      </c>
      <c r="E55" s="29" t="s">
        <v>547</v>
      </c>
    </row>
    <row r="56" spans="1:16" ht="12.75">
      <c r="A56" s="19" t="s">
        <v>35</v>
      </c>
      <c s="23" t="s">
        <v>135</v>
      </c>
      <c s="23" t="s">
        <v>361</v>
      </c>
      <c s="19" t="s">
        <v>37</v>
      </c>
      <c s="24" t="s">
        <v>362</v>
      </c>
      <c s="25" t="s">
        <v>76</v>
      </c>
      <c s="26">
        <v>14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37</v>
      </c>
    </row>
    <row r="58" spans="1:5" ht="12.75">
      <c r="A58" s="30" t="s">
        <v>42</v>
      </c>
      <c r="E58" s="31" t="s">
        <v>546</v>
      </c>
    </row>
    <row r="59" spans="1:5" ht="25.5">
      <c r="A59" t="s">
        <v>43</v>
      </c>
      <c r="E59" s="29" t="s">
        <v>364</v>
      </c>
    </row>
    <row r="60" spans="1:16" ht="12.75">
      <c r="A60" s="19" t="s">
        <v>35</v>
      </c>
      <c s="23" t="s">
        <v>141</v>
      </c>
      <c s="23" t="s">
        <v>548</v>
      </c>
      <c s="19" t="s">
        <v>543</v>
      </c>
      <c s="24" t="s">
        <v>549</v>
      </c>
      <c s="25" t="s">
        <v>76</v>
      </c>
      <c s="26">
        <v>4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545</v>
      </c>
    </row>
    <row r="62" spans="1:5" ht="12.75">
      <c r="A62" s="30" t="s">
        <v>42</v>
      </c>
      <c r="E62" s="31" t="s">
        <v>550</v>
      </c>
    </row>
    <row r="63" spans="1:5" ht="63.75">
      <c r="A63" t="s">
        <v>43</v>
      </c>
      <c r="E63" s="29" t="s">
        <v>551</v>
      </c>
    </row>
    <row r="64" spans="1:16" ht="12.75">
      <c r="A64" s="19" t="s">
        <v>35</v>
      </c>
      <c s="23" t="s">
        <v>146</v>
      </c>
      <c s="23" t="s">
        <v>552</v>
      </c>
      <c s="19" t="s">
        <v>37</v>
      </c>
      <c s="24" t="s">
        <v>553</v>
      </c>
      <c s="25" t="s">
        <v>76</v>
      </c>
      <c s="26">
        <v>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12.75">
      <c r="A66" s="30" t="s">
        <v>42</v>
      </c>
      <c r="E66" s="31" t="s">
        <v>550</v>
      </c>
    </row>
    <row r="67" spans="1:5" ht="25.5">
      <c r="A67" t="s">
        <v>43</v>
      </c>
      <c r="E67" s="29" t="s">
        <v>364</v>
      </c>
    </row>
    <row r="68" spans="1:16" ht="12.75">
      <c r="A68" s="19" t="s">
        <v>35</v>
      </c>
      <c s="23" t="s">
        <v>151</v>
      </c>
      <c s="23" t="s">
        <v>554</v>
      </c>
      <c s="19" t="s">
        <v>543</v>
      </c>
      <c s="24" t="s">
        <v>555</v>
      </c>
      <c s="25" t="s">
        <v>76</v>
      </c>
      <c s="26">
        <v>2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545</v>
      </c>
    </row>
    <row r="70" spans="1:5" ht="12.75">
      <c r="A70" s="30" t="s">
        <v>42</v>
      </c>
      <c r="E70" s="31" t="s">
        <v>556</v>
      </c>
    </row>
    <row r="71" spans="1:5" ht="63.75">
      <c r="A71" t="s">
        <v>43</v>
      </c>
      <c r="E71" s="29" t="s">
        <v>557</v>
      </c>
    </row>
    <row r="72" spans="1:16" ht="12.75">
      <c r="A72" s="19" t="s">
        <v>35</v>
      </c>
      <c s="23" t="s">
        <v>155</v>
      </c>
      <c s="23" t="s">
        <v>558</v>
      </c>
      <c s="19" t="s">
        <v>37</v>
      </c>
      <c s="24" t="s">
        <v>559</v>
      </c>
      <c s="25" t="s">
        <v>76</v>
      </c>
      <c s="26">
        <v>2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12.75">
      <c r="A74" s="30" t="s">
        <v>42</v>
      </c>
      <c r="E74" s="31" t="s">
        <v>556</v>
      </c>
    </row>
    <row r="75" spans="1:5" ht="25.5">
      <c r="A75" t="s">
        <v>43</v>
      </c>
      <c r="E75" s="29" t="s">
        <v>560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